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11955" windowHeight="3255" activeTab="0"/>
  </bookViews>
  <sheets>
    <sheet name="Capa" sheetId="1" r:id="rId1"/>
    <sheet name="Consolidado por tipo de invest." sheetId="2" r:id="rId2"/>
    <sheet name="Consolidado por tipo de risco" sheetId="3" r:id="rId3"/>
    <sheet name="Fundos de Investimento" sheetId="4" r:id="rId4"/>
    <sheet name="Carteira Própria" sheetId="5" r:id="rId5"/>
  </sheets>
  <definedNames>
    <definedName name="_xlnm.Print_Area" localSheetId="0">'Capa'!$B$2:$G$16</definedName>
    <definedName name="_xlnm.Print_Area" localSheetId="4">'Carteira Própria'!$A$1:$M$87</definedName>
    <definedName name="_xlnm.Print_Area" localSheetId="1">'Consolidado por tipo de invest.'!$A$2:$C$33</definedName>
    <definedName name="_xlnm.Print_Area" localSheetId="2">'Consolidado por tipo de risco'!$A$1:$E$22</definedName>
    <definedName name="_xlnm.Print_Area" localSheetId="3">'Fundos de Investimento'!$A$1:$N$10</definedName>
  </definedNames>
  <calcPr fullCalcOnLoad="1"/>
</workbook>
</file>

<file path=xl/sharedStrings.xml><?xml version="1.0" encoding="utf-8"?>
<sst xmlns="http://schemas.openxmlformats.org/spreadsheetml/2006/main" count="536" uniqueCount="196">
  <si>
    <t>06175696000173</t>
  </si>
  <si>
    <t>1 - Fundos de Curto Prazo</t>
  </si>
  <si>
    <t>4 - Fundos Multimercado</t>
  </si>
  <si>
    <t>5 - Fundos de Ações</t>
  </si>
  <si>
    <t>6 - Fundos Cambiais</t>
  </si>
  <si>
    <t>7 - Fundos da Dívida Externa</t>
  </si>
  <si>
    <t>Renda Fixa</t>
  </si>
  <si>
    <t xml:space="preserve">FI CAIXA  ALIANÇA RENDA FIXA </t>
  </si>
  <si>
    <t>ITAU-GOV PP REFERENCIADO DI FI</t>
  </si>
  <si>
    <t>1- Títulos Públicos Federais</t>
  </si>
  <si>
    <t xml:space="preserve">3- Derivativos </t>
  </si>
  <si>
    <t>4- Imóveis</t>
  </si>
  <si>
    <t>ITAU-SOBERANO-REFERENCIADO DI FI LP</t>
  </si>
  <si>
    <t>Rentabilidade Acumulada (%)</t>
  </si>
  <si>
    <t>Tx. Adm.</t>
  </si>
  <si>
    <t>Volatilidade</t>
  </si>
  <si>
    <t xml:space="preserve">No Mês </t>
  </si>
  <si>
    <t>No Ano</t>
  </si>
  <si>
    <t xml:space="preserve"> 12 Meses</t>
  </si>
  <si>
    <t>(% a.a.)</t>
  </si>
  <si>
    <t xml:space="preserve">Limite da </t>
  </si>
  <si>
    <t>(% do total)</t>
  </si>
  <si>
    <t>Res. 3.506/07</t>
  </si>
  <si>
    <t>60% - 100%</t>
  </si>
  <si>
    <t>Até 100%</t>
  </si>
  <si>
    <t xml:space="preserve">0% - 15% </t>
  </si>
  <si>
    <t>até 15%</t>
  </si>
  <si>
    <t>0% - 3%</t>
  </si>
  <si>
    <t>Até 3%</t>
  </si>
  <si>
    <t>0% - 10%</t>
  </si>
  <si>
    <t>Não há</t>
  </si>
  <si>
    <t>Participação do RIOPREV nos Fundos de Investimento</t>
  </si>
  <si>
    <t>Quantidade Total</t>
  </si>
  <si>
    <t>Valor Unitário</t>
  </si>
  <si>
    <t>Partic. do RIOPREV</t>
  </si>
  <si>
    <t>Valor do RIOPREV</t>
  </si>
  <si>
    <t>nos Fundos</t>
  </si>
  <si>
    <t>das Cotas</t>
  </si>
  <si>
    <t>dos Fundos</t>
  </si>
  <si>
    <t>Composição dos Fundos</t>
  </si>
  <si>
    <t>% Derivativos</t>
  </si>
  <si>
    <t>Referenciado DI</t>
  </si>
  <si>
    <t>Patrimônio</t>
  </si>
  <si>
    <t>no patr. dos fundos</t>
  </si>
  <si>
    <t>TOTAIS</t>
  </si>
  <si>
    <t>PAI*</t>
  </si>
  <si>
    <t>Lim. Inf. e Sup.</t>
  </si>
  <si>
    <t>(*) PAI = Plano Anual de Investimentos (Limites inferior e superior definidos no PAI)</t>
  </si>
  <si>
    <t>(R$)</t>
  </si>
  <si>
    <t>Carteira do RIOPREV</t>
  </si>
  <si>
    <t>1.3 - IPCA (NTN-B)</t>
  </si>
  <si>
    <t>1.4 - IGP-DI (CFT - Carteira Própria)</t>
  </si>
  <si>
    <t>2- Títulos Privados</t>
  </si>
  <si>
    <t>Total da Carteira</t>
  </si>
  <si>
    <t>Fonte: RIOPREVIDENCIA, B.Brasil, CEF, B.Itaú</t>
  </si>
  <si>
    <t>DE INVESTIMENTOS</t>
  </si>
  <si>
    <t>2 - Fundos Referenciados DI</t>
  </si>
  <si>
    <t>CONSOLIDAÇÃO DA CARTEIRA DO RIOPREVIDENCIA</t>
  </si>
  <si>
    <t>Posição consolidada da carteira do RIOPREVIDENCIA por tipo de risco</t>
  </si>
  <si>
    <t>(Março de 2008)</t>
  </si>
  <si>
    <t>Fundos de Investimento - RIOPREVIDENCIA</t>
  </si>
  <si>
    <t>Carteira Própria do RIOPREVIDENCIA</t>
  </si>
  <si>
    <t>Custodiante</t>
  </si>
  <si>
    <t>Ativo</t>
  </si>
  <si>
    <t>Pós-Fixado</t>
  </si>
  <si>
    <t>Taxa (%aa)</t>
  </si>
  <si>
    <t>Código</t>
  </si>
  <si>
    <t>HSTN A 500</t>
  </si>
  <si>
    <t>HSTN A 501</t>
  </si>
  <si>
    <t>HSTN A 502</t>
  </si>
  <si>
    <t>HSTN A 503</t>
  </si>
  <si>
    <t>HSTN A 504</t>
  </si>
  <si>
    <t>HSTN A 505</t>
  </si>
  <si>
    <t>HSTN A 506</t>
  </si>
  <si>
    <t>HSTN A 507</t>
  </si>
  <si>
    <t>HSTN A 508</t>
  </si>
  <si>
    <t>HSTN A 509</t>
  </si>
  <si>
    <t>HSTN A 510</t>
  </si>
  <si>
    <t>HSTN A 511</t>
  </si>
  <si>
    <t>HSTN A 512</t>
  </si>
  <si>
    <t>HSTN A 513</t>
  </si>
  <si>
    <t>HSTN A 514</t>
  </si>
  <si>
    <t>HSTN A 515</t>
  </si>
  <si>
    <t>HSTN A 516</t>
  </si>
  <si>
    <t>HSTN A 517</t>
  </si>
  <si>
    <t>HSTN A 518</t>
  </si>
  <si>
    <t>HSTN A 519</t>
  </si>
  <si>
    <t>HSTN A 520</t>
  </si>
  <si>
    <t>HSTN A 521</t>
  </si>
  <si>
    <t>HSTN A 522</t>
  </si>
  <si>
    <t>HSTN A 523</t>
  </si>
  <si>
    <t>HSTN A 524</t>
  </si>
  <si>
    <t>HSTN A 525</t>
  </si>
  <si>
    <t>HSTN A 526</t>
  </si>
  <si>
    <t>HSTN A 527</t>
  </si>
  <si>
    <t>HSTN A 528</t>
  </si>
  <si>
    <t>HSTN A 529</t>
  </si>
  <si>
    <t>HSTN A 530</t>
  </si>
  <si>
    <t>HSTN A 531</t>
  </si>
  <si>
    <t>HSTN A 532</t>
  </si>
  <si>
    <t>HSTN A 533</t>
  </si>
  <si>
    <t>HSTN A 534</t>
  </si>
  <si>
    <t>HSTN A 535</t>
  </si>
  <si>
    <t>HSTN A 536</t>
  </si>
  <si>
    <t>HSTN A 537</t>
  </si>
  <si>
    <t>HSTN A 538</t>
  </si>
  <si>
    <t>HSTN A 539</t>
  </si>
  <si>
    <t>HSTN A 540</t>
  </si>
  <si>
    <t>HSTN A 541</t>
  </si>
  <si>
    <t>HSTN A 542</t>
  </si>
  <si>
    <t>HSTN A 543</t>
  </si>
  <si>
    <t>HSTN A 544</t>
  </si>
  <si>
    <t>HSTN A 545</t>
  </si>
  <si>
    <t>HSTN A 546</t>
  </si>
  <si>
    <t>HSTN A 547</t>
  </si>
  <si>
    <t>HSTN A 548</t>
  </si>
  <si>
    <t>HSTN A 549</t>
  </si>
  <si>
    <t>HSTN A 550</t>
  </si>
  <si>
    <t>HSTN A 551</t>
  </si>
  <si>
    <t>HSTN A 552</t>
  </si>
  <si>
    <t>HSTN A 553</t>
  </si>
  <si>
    <t>HSTN A 554</t>
  </si>
  <si>
    <t>HSTN A 555</t>
  </si>
  <si>
    <t>HSTN A 556</t>
  </si>
  <si>
    <t>HSTN A 557</t>
  </si>
  <si>
    <t>HSTN A 558</t>
  </si>
  <si>
    <t>HSTN A 559</t>
  </si>
  <si>
    <t>HSTN A 560</t>
  </si>
  <si>
    <t>HSTN A 561</t>
  </si>
  <si>
    <t>HSTN A 562</t>
  </si>
  <si>
    <t>HSTN A 563</t>
  </si>
  <si>
    <t>HSTN A 564</t>
  </si>
  <si>
    <t>HSTN A 565</t>
  </si>
  <si>
    <t>HSTN A 566</t>
  </si>
  <si>
    <t>HSTN A 567</t>
  </si>
  <si>
    <t>HSTN A 568</t>
  </si>
  <si>
    <t>HSTN A 569</t>
  </si>
  <si>
    <t>HSTN A 570</t>
  </si>
  <si>
    <t>HSTN A 571</t>
  </si>
  <si>
    <t>HSTN A 572</t>
  </si>
  <si>
    <t>HSTN A 573</t>
  </si>
  <si>
    <t>HSTN A 574</t>
  </si>
  <si>
    <t>HSTN A 575</t>
  </si>
  <si>
    <t>HSTN A 576</t>
  </si>
  <si>
    <t>HSTN A 577</t>
  </si>
  <si>
    <t>HSTN A 578</t>
  </si>
  <si>
    <t>HSTN A 579</t>
  </si>
  <si>
    <t>HSTN A 580</t>
  </si>
  <si>
    <t>PU Atual</t>
  </si>
  <si>
    <t>TOTAL GERAL</t>
  </si>
  <si>
    <t>Data de</t>
  </si>
  <si>
    <t>Emissão</t>
  </si>
  <si>
    <t>Compra</t>
  </si>
  <si>
    <t>Vencimento</t>
  </si>
  <si>
    <t>RELATÓRIO TRIMESTRAL</t>
  </si>
  <si>
    <t>de Cotas</t>
  </si>
  <si>
    <t>Nome do Fundo</t>
  </si>
  <si>
    <t>Código ANBID</t>
  </si>
  <si>
    <t>CNPJ</t>
  </si>
  <si>
    <t>Tipo de Fundo</t>
  </si>
  <si>
    <t>Quantidade</t>
  </si>
  <si>
    <t>PU Compra</t>
  </si>
  <si>
    <t>Valor</t>
  </si>
  <si>
    <t>Cupom/</t>
  </si>
  <si>
    <t>1.1 - Prefixados (LTN, NTN-F)</t>
  </si>
  <si>
    <t>1.2 - Pós-fixados (LFT - Selic,LTN com DI-1 Selic,Op.Comp.)*</t>
  </si>
  <si>
    <t>(*) Títulos Públicos Federais com rentabilidade pós-fixada em razão de contrato futuro de "DI de 01 dia" na BM&amp;F.</t>
  </si>
  <si>
    <t>Financeiro</t>
  </si>
  <si>
    <t>Gestor</t>
  </si>
  <si>
    <t>Característica</t>
  </si>
  <si>
    <t>do Título</t>
  </si>
  <si>
    <t>do Fundo</t>
  </si>
  <si>
    <t>Indexador</t>
  </si>
  <si>
    <t>A - Disponível</t>
  </si>
  <si>
    <t>B - Segmento de Renda Fixa</t>
  </si>
  <si>
    <t>C - Segmento de Renda Variável</t>
  </si>
  <si>
    <t>D - Segmento de Imóveis</t>
  </si>
  <si>
    <t>E - Segmento de Empréstimos e Financiamentos</t>
  </si>
  <si>
    <t>F - Fundos de Investimentos</t>
  </si>
  <si>
    <t>1 - Carteiras Próprias</t>
  </si>
  <si>
    <t>2 - Valores a Pagar ( - )</t>
  </si>
  <si>
    <t>3 - Valores a Receber ( + )</t>
  </si>
  <si>
    <t>3 - Fundos de Renda Fixa</t>
  </si>
  <si>
    <t>% PRÉ</t>
  </si>
  <si>
    <t>% PÓS</t>
  </si>
  <si>
    <t>CFT-A</t>
  </si>
  <si>
    <t>%  IPCA</t>
  </si>
  <si>
    <t>05164358000173</t>
  </si>
  <si>
    <t>CAIXA ECONÔMICA FEDERAL</t>
  </si>
  <si>
    <t>BBDTVM ADMINISTRAÇÃO DE ATIVOS S/A</t>
  </si>
  <si>
    <t>BB REGIME PRÓPRIO III REFERENC. DI</t>
  </si>
  <si>
    <t>07442078000105</t>
  </si>
  <si>
    <t>03066219000181</t>
  </si>
  <si>
    <t xml:space="preserve">BANCO ITAÚ S.A. </t>
  </si>
  <si>
    <t>IGP-DI</t>
  </si>
  <si>
    <t>12 Meses(%)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</si>
</sst>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000"/>
    <numFmt numFmtId="165" formatCode="#,##0.0000"/>
    <numFmt numFmtId="166" formatCode="#,##0.00000"/>
    <numFmt numFmtId="167" formatCode="0.000000"/>
    <numFmt numFmtId="168" formatCode="#,##0.000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dd\-mmm\-yy"/>
    <numFmt numFmtId="172" formatCode="0.0000"/>
    <numFmt numFmtId="173" formatCode="#,##0.000000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  <numFmt numFmtId="186" formatCode="#,##0.000000000000000"/>
    <numFmt numFmtId="187" formatCode="[$-416]dddd\,\ d&quot; de &quot;mmmm&quot; de &quot;yyyy"/>
    <numFmt numFmtId="188" formatCode="dd/mm/yy;@"/>
    <numFmt numFmtId="189" formatCode="_(* #,##0.0_);_(* \(#,##0.0\);_(* &quot;-&quot;??_);_(@_)"/>
    <numFmt numFmtId="190" formatCode="_(* #,##0_);_(* \(#,##0\);_(* &quot;-&quot;??_);_(@_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b/>
      <sz val="11"/>
      <color indexed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2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1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3" fontId="0" fillId="0" borderId="0" xfId="20" applyFont="1" applyAlignment="1" applyProtection="1">
      <alignment/>
      <protection locked="0"/>
    </xf>
    <xf numFmtId="43" fontId="0" fillId="0" borderId="0" xfId="20" applyAlignment="1" applyProtection="1">
      <alignment/>
      <protection locked="0"/>
    </xf>
    <xf numFmtId="43" fontId="0" fillId="0" borderId="0" xfId="2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" xfId="0" applyBorder="1" applyAlignment="1">
      <alignment/>
    </xf>
    <xf numFmtId="10" fontId="0" fillId="0" borderId="0" xfId="19" applyNumberFormat="1" applyAlignment="1">
      <alignment/>
    </xf>
    <xf numFmtId="9" fontId="0" fillId="0" borderId="0" xfId="19" applyAlignment="1">
      <alignment/>
    </xf>
    <xf numFmtId="4" fontId="7" fillId="0" borderId="2" xfId="19" applyNumberFormat="1" applyFont="1" applyBorder="1" applyAlignment="1">
      <alignment/>
    </xf>
    <xf numFmtId="10" fontId="0" fillId="0" borderId="2" xfId="19" applyNumberFormat="1" applyBorder="1" applyAlignment="1">
      <alignment/>
    </xf>
    <xf numFmtId="10" fontId="7" fillId="0" borderId="2" xfId="19" applyNumberFormat="1" applyFont="1" applyBorder="1" applyAlignment="1">
      <alignment/>
    </xf>
    <xf numFmtId="0" fontId="0" fillId="0" borderId="3" xfId="0" applyBorder="1" applyAlignment="1">
      <alignment/>
    </xf>
    <xf numFmtId="10" fontId="8" fillId="0" borderId="2" xfId="19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0" fontId="0" fillId="0" borderId="4" xfId="0" applyNumberFormat="1" applyFill="1" applyBorder="1" applyAlignment="1" applyProtection="1">
      <alignment horizontal="center"/>
      <protection locked="0"/>
    </xf>
    <xf numFmtId="177" fontId="0" fillId="0" borderId="1" xfId="20" applyNumberFormat="1" applyFont="1" applyFill="1" applyBorder="1" applyAlignment="1" applyProtection="1">
      <alignment horizontal="right"/>
      <protection locked="0"/>
    </xf>
    <xf numFmtId="177" fontId="0" fillId="0" borderId="4" xfId="20" applyNumberFormat="1" applyFont="1" applyFill="1" applyBorder="1" applyAlignment="1" applyProtection="1">
      <alignment horizontal="right"/>
      <protection locked="0"/>
    </xf>
    <xf numFmtId="10" fontId="0" fillId="0" borderId="5" xfId="0" applyNumberFormat="1" applyFill="1" applyBorder="1" applyAlignment="1" applyProtection="1">
      <alignment horizontal="center"/>
      <protection locked="0"/>
    </xf>
    <xf numFmtId="10" fontId="0" fillId="0" borderId="6" xfId="0" applyNumberFormat="1" applyFill="1" applyBorder="1" applyAlignment="1" applyProtection="1">
      <alignment horizontal="center"/>
      <protection locked="0"/>
    </xf>
    <xf numFmtId="177" fontId="0" fillId="0" borderId="7" xfId="20" applyNumberFormat="1" applyFont="1" applyFill="1" applyBorder="1" applyAlignment="1" applyProtection="1">
      <alignment horizontal="right"/>
      <protection locked="0"/>
    </xf>
    <xf numFmtId="10" fontId="0" fillId="0" borderId="7" xfId="0" applyNumberFormat="1" applyFill="1" applyBorder="1" applyAlignment="1" applyProtection="1">
      <alignment horizontal="center"/>
      <protection locked="0"/>
    </xf>
    <xf numFmtId="43" fontId="0" fillId="0" borderId="8" xfId="20" applyFill="1" applyBorder="1" applyAlignment="1" applyProtection="1">
      <alignment horizontal="right"/>
      <protection locked="0"/>
    </xf>
    <xf numFmtId="43" fontId="0" fillId="0" borderId="9" xfId="20" applyFill="1" applyBorder="1" applyAlignment="1" applyProtection="1">
      <alignment horizontal="right"/>
      <protection locked="0"/>
    </xf>
    <xf numFmtId="10" fontId="0" fillId="0" borderId="10" xfId="0" applyNumberFormat="1" applyFill="1" applyBorder="1" applyAlignment="1" applyProtection="1">
      <alignment horizontal="center"/>
      <protection locked="0"/>
    </xf>
    <xf numFmtId="43" fontId="0" fillId="0" borderId="11" xfId="20" applyFill="1" applyBorder="1" applyAlignment="1" applyProtection="1">
      <alignment horizontal="right"/>
      <protection locked="0"/>
    </xf>
    <xf numFmtId="10" fontId="0" fillId="0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43" fontId="0" fillId="0" borderId="13" xfId="20" applyFill="1" applyBorder="1" applyAlignment="1" applyProtection="1">
      <alignment horizontal="right"/>
      <protection locked="0"/>
    </xf>
    <xf numFmtId="43" fontId="0" fillId="0" borderId="10" xfId="20" applyFill="1" applyBorder="1" applyAlignment="1" applyProtection="1">
      <alignment horizontal="right"/>
      <protection locked="0"/>
    </xf>
    <xf numFmtId="43" fontId="0" fillId="0" borderId="7" xfId="20" applyFont="1" applyFill="1" applyBorder="1" applyAlignment="1" applyProtection="1">
      <alignment horizontal="center"/>
      <protection locked="0"/>
    </xf>
    <xf numFmtId="43" fontId="0" fillId="0" borderId="1" xfId="20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/>
    </xf>
    <xf numFmtId="0" fontId="3" fillId="3" borderId="15" xfId="0" applyFont="1" applyFill="1" applyBorder="1" applyAlignment="1" applyProtection="1">
      <alignment horizontal="center"/>
      <protection/>
    </xf>
    <xf numFmtId="49" fontId="3" fillId="3" borderId="15" xfId="0" applyNumberFormat="1" applyFont="1" applyFill="1" applyBorder="1" applyAlignment="1" applyProtection="1">
      <alignment horizontal="center"/>
      <protection/>
    </xf>
    <xf numFmtId="43" fontId="4" fillId="3" borderId="15" xfId="20" applyFont="1" applyFill="1" applyBorder="1" applyAlignment="1" applyProtection="1">
      <alignment/>
      <protection/>
    </xf>
    <xf numFmtId="10" fontId="5" fillId="0" borderId="0" xfId="19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4" fontId="5" fillId="0" borderId="0" xfId="19" applyNumberFormat="1" applyFont="1" applyFill="1" applyBorder="1" applyAlignment="1" applyProtection="1">
      <alignment horizontal="center"/>
      <protection locked="0"/>
    </xf>
    <xf numFmtId="43" fontId="0" fillId="0" borderId="4" xfId="20" applyFill="1" applyBorder="1" applyAlignment="1" applyProtection="1">
      <alignment horizontal="center"/>
      <protection locked="0"/>
    </xf>
    <xf numFmtId="43" fontId="0" fillId="0" borderId="12" xfId="20" applyFill="1" applyBorder="1" applyAlignment="1" applyProtection="1">
      <alignment horizontal="right"/>
      <protection locked="0"/>
    </xf>
    <xf numFmtId="0" fontId="5" fillId="3" borderId="1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7" xfId="0" applyBorder="1" applyAlignment="1">
      <alignment/>
    </xf>
    <xf numFmtId="0" fontId="7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0" xfId="0" applyFont="1" applyAlignment="1">
      <alignment/>
    </xf>
    <xf numFmtId="0" fontId="5" fillId="3" borderId="18" xfId="0" applyFon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8" xfId="0" applyFill="1" applyBorder="1" applyAlignment="1">
      <alignment/>
    </xf>
    <xf numFmtId="0" fontId="5" fillId="3" borderId="20" xfId="0" applyFont="1" applyFill="1" applyBorder="1" applyAlignment="1">
      <alignment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5" fillId="3" borderId="2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5" fillId="0" borderId="19" xfId="0" applyFont="1" applyFill="1" applyBorder="1" applyAlignment="1">
      <alignment/>
    </xf>
    <xf numFmtId="4" fontId="7" fillId="3" borderId="25" xfId="0" applyNumberFormat="1" applyFont="1" applyFill="1" applyBorder="1" applyAlignment="1">
      <alignment/>
    </xf>
    <xf numFmtId="10" fontId="7" fillId="3" borderId="25" xfId="19" applyNumberFormat="1" applyFont="1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43" fontId="5" fillId="3" borderId="28" xfId="20" applyFont="1" applyFill="1" applyBorder="1" applyAlignment="1">
      <alignment/>
    </xf>
    <xf numFmtId="10" fontId="5" fillId="3" borderId="29" xfId="19" applyNumberFormat="1" applyFont="1" applyFill="1" applyBorder="1" applyAlignment="1">
      <alignment horizontal="center"/>
    </xf>
    <xf numFmtId="10" fontId="5" fillId="3" borderId="30" xfId="19" applyNumberFormat="1" applyFont="1" applyFill="1" applyBorder="1" applyAlignment="1">
      <alignment horizontal="center"/>
    </xf>
    <xf numFmtId="10" fontId="5" fillId="3" borderId="28" xfId="19" applyNumberFormat="1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  <protection/>
    </xf>
    <xf numFmtId="0" fontId="5" fillId="3" borderId="0" xfId="0" applyFont="1" applyFill="1" applyBorder="1" applyAlignment="1" applyProtection="1">
      <alignment horizontal="left" vertical="center" wrapText="1"/>
      <protection/>
    </xf>
    <xf numFmtId="0" fontId="5" fillId="3" borderId="31" xfId="0" applyFont="1" applyFill="1" applyBorder="1" applyAlignment="1" applyProtection="1">
      <alignment horizontal="left" vertical="center"/>
      <protection/>
    </xf>
    <xf numFmtId="0" fontId="5" fillId="3" borderId="32" xfId="0" applyFont="1" applyFill="1" applyBorder="1" applyAlignment="1" applyProtection="1">
      <alignment horizontal="left" vertical="center"/>
      <protection/>
    </xf>
    <xf numFmtId="43" fontId="5" fillId="3" borderId="22" xfId="20" applyFont="1" applyFill="1" applyBorder="1" applyAlignment="1" applyProtection="1">
      <alignment horizontal="right" vertical="center"/>
      <protection/>
    </xf>
    <xf numFmtId="0" fontId="5" fillId="2" borderId="33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43" fontId="5" fillId="2" borderId="17" xfId="20" applyFont="1" applyFill="1" applyBorder="1" applyAlignment="1" applyProtection="1">
      <alignment horizontal="right" vertical="center" wrapText="1"/>
      <protection locked="0"/>
    </xf>
    <xf numFmtId="0" fontId="5" fillId="3" borderId="33" xfId="0" applyFont="1" applyFill="1" applyBorder="1" applyAlignment="1" applyProtection="1">
      <alignment horizontal="left" vertical="center"/>
      <protection/>
    </xf>
    <xf numFmtId="43" fontId="5" fillId="3" borderId="17" xfId="20" applyFont="1" applyFill="1" applyBorder="1" applyAlignment="1" applyProtection="1">
      <alignment horizontal="right" vertical="center"/>
      <protection/>
    </xf>
    <xf numFmtId="0" fontId="0" fillId="2" borderId="33" xfId="0" applyFont="1" applyFill="1" applyBorder="1" applyAlignment="1" applyProtection="1">
      <alignment horizontal="left" vertical="center"/>
      <protection/>
    </xf>
    <xf numFmtId="43" fontId="0" fillId="2" borderId="17" xfId="20" applyFont="1" applyFill="1" applyBorder="1" applyAlignment="1" applyProtection="1">
      <alignment horizontal="right" vertical="center" wrapText="1"/>
      <protection/>
    </xf>
    <xf numFmtId="43" fontId="0" fillId="0" borderId="17" xfId="20" applyFont="1" applyBorder="1" applyAlignment="1" applyProtection="1">
      <alignment horizontal="right"/>
      <protection/>
    </xf>
    <xf numFmtId="0" fontId="0" fillId="0" borderId="3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43" fontId="0" fillId="0" borderId="17" xfId="20" applyFont="1" applyFill="1" applyBorder="1" applyAlignment="1" applyProtection="1">
      <alignment horizontal="right" vertical="center" wrapText="1"/>
      <protection locked="0"/>
    </xf>
    <xf numFmtId="0" fontId="5" fillId="2" borderId="33" xfId="0" applyFont="1" applyFill="1" applyBorder="1" applyAlignment="1" applyProtection="1">
      <alignment horizontal="left" vertical="center"/>
      <protection/>
    </xf>
    <xf numFmtId="43" fontId="0" fillId="2" borderId="17" xfId="20" applyFont="1" applyFill="1" applyBorder="1" applyAlignment="1" applyProtection="1">
      <alignment horizontal="right" vertical="center" wrapText="1"/>
      <protection locked="0"/>
    </xf>
    <xf numFmtId="0" fontId="0" fillId="0" borderId="33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 locked="0"/>
    </xf>
    <xf numFmtId="43" fontId="0" fillId="0" borderId="17" xfId="20" applyFont="1" applyBorder="1" applyAlignment="1" applyProtection="1">
      <alignment horizontal="right"/>
      <protection locked="0"/>
    </xf>
    <xf numFmtId="43" fontId="5" fillId="3" borderId="17" xfId="20" applyFont="1" applyFill="1" applyBorder="1" applyAlignment="1" applyProtection="1">
      <alignment horizontal="right" vertical="center" wrapText="1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 horizontal="left"/>
      <protection/>
    </xf>
    <xf numFmtId="0" fontId="0" fillId="0" borderId="35" xfId="0" applyBorder="1" applyAlignment="1" applyProtection="1">
      <alignment horizontal="left"/>
      <protection/>
    </xf>
    <xf numFmtId="43" fontId="0" fillId="0" borderId="27" xfId="20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17" fontId="11" fillId="0" borderId="0" xfId="0" applyNumberFormat="1" applyFont="1" applyAlignment="1">
      <alignment/>
    </xf>
    <xf numFmtId="164" fontId="6" fillId="0" borderId="8" xfId="0" applyNumberFormat="1" applyFont="1" applyFill="1" applyBorder="1" applyAlignment="1" applyProtection="1">
      <alignment horizontal="left"/>
      <protection locked="0"/>
    </xf>
    <xf numFmtId="164" fontId="6" fillId="0" borderId="7" xfId="0" applyNumberFormat="1" applyFont="1" applyFill="1" applyBorder="1" applyAlignment="1" applyProtection="1">
      <alignment horizontal="center"/>
      <protection locked="0"/>
    </xf>
    <xf numFmtId="49" fontId="6" fillId="0" borderId="36" xfId="0" applyNumberFormat="1" applyFont="1" applyFill="1" applyBorder="1" applyAlignment="1" applyProtection="1">
      <alignment horizontal="center"/>
      <protection locked="0"/>
    </xf>
    <xf numFmtId="49" fontId="6" fillId="0" borderId="36" xfId="19" applyNumberFormat="1" applyFont="1" applyFill="1" applyBorder="1" applyAlignment="1" applyProtection="1">
      <alignment horizontal="center"/>
      <protection locked="0"/>
    </xf>
    <xf numFmtId="10" fontId="6" fillId="0" borderId="36" xfId="19" applyNumberFormat="1" applyFont="1" applyFill="1" applyBorder="1" applyAlignment="1" applyProtection="1">
      <alignment horizontal="left"/>
      <protection locked="0"/>
    </xf>
    <xf numFmtId="164" fontId="6" fillId="0" borderId="9" xfId="0" applyNumberFormat="1" applyFont="1" applyFill="1" applyBorder="1" applyAlignment="1" applyProtection="1">
      <alignment horizontal="left"/>
      <protection locked="0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37" xfId="0" applyNumberFormat="1" applyFont="1" applyFill="1" applyBorder="1" applyAlignment="1" applyProtection="1">
      <alignment horizontal="center"/>
      <protection locked="0"/>
    </xf>
    <xf numFmtId="49" fontId="6" fillId="0" borderId="1" xfId="19" applyNumberFormat="1" applyFont="1" applyFill="1" applyBorder="1" applyAlignment="1" applyProtection="1">
      <alignment horizontal="center"/>
      <protection locked="0"/>
    </xf>
    <xf numFmtId="10" fontId="6" fillId="0" borderId="37" xfId="19" applyNumberFormat="1" applyFont="1" applyFill="1" applyBorder="1" applyAlignment="1" applyProtection="1">
      <alignment horizontal="left"/>
      <protection locked="0"/>
    </xf>
    <xf numFmtId="164" fontId="6" fillId="0" borderId="11" xfId="0" applyNumberFormat="1" applyFont="1" applyFill="1" applyBorder="1" applyAlignment="1" applyProtection="1">
      <alignment horizontal="left"/>
      <protection locked="0"/>
    </xf>
    <xf numFmtId="164" fontId="6" fillId="0" borderId="4" xfId="0" applyNumberFormat="1" applyFont="1" applyFill="1" applyBorder="1" applyAlignment="1" applyProtection="1">
      <alignment horizontal="center"/>
      <protection locked="0"/>
    </xf>
    <xf numFmtId="49" fontId="6" fillId="0" borderId="38" xfId="0" applyNumberFormat="1" applyFont="1" applyFill="1" applyBorder="1" applyAlignment="1" applyProtection="1">
      <alignment horizontal="center"/>
      <protection locked="0"/>
    </xf>
    <xf numFmtId="49" fontId="6" fillId="0" borderId="4" xfId="19" applyNumberFormat="1" applyFont="1" applyFill="1" applyBorder="1" applyAlignment="1" applyProtection="1">
      <alignment horizontal="center"/>
      <protection locked="0"/>
    </xf>
    <xf numFmtId="10" fontId="6" fillId="0" borderId="38" xfId="19" applyNumberFormat="1" applyFont="1" applyFill="1" applyBorder="1" applyAlignment="1" applyProtection="1">
      <alignment horizontal="left"/>
      <protection locked="0"/>
    </xf>
    <xf numFmtId="0" fontId="10" fillId="3" borderId="19" xfId="0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 applyProtection="1">
      <alignment horizontal="center"/>
      <protection/>
    </xf>
    <xf numFmtId="49" fontId="10" fillId="3" borderId="2" xfId="0" applyNumberFormat="1" applyFont="1" applyFill="1" applyBorder="1" applyAlignment="1" applyProtection="1">
      <alignment horizontal="center"/>
      <protection/>
    </xf>
    <xf numFmtId="0" fontId="10" fillId="3" borderId="2" xfId="0" applyFont="1" applyFill="1" applyBorder="1" applyAlignment="1" applyProtection="1">
      <alignment horizontal="center"/>
      <protection/>
    </xf>
    <xf numFmtId="0" fontId="10" fillId="3" borderId="39" xfId="0" applyFont="1" applyFill="1" applyBorder="1" applyAlignment="1" applyProtection="1">
      <alignment horizontal="center"/>
      <protection/>
    </xf>
    <xf numFmtId="0" fontId="10" fillId="3" borderId="8" xfId="0" applyFont="1" applyFill="1" applyBorder="1" applyAlignment="1" applyProtection="1">
      <alignment horizontal="center"/>
      <protection/>
    </xf>
    <xf numFmtId="49" fontId="10" fillId="3" borderId="7" xfId="0" applyNumberFormat="1" applyFont="1" applyFill="1" applyBorder="1" applyAlignment="1" applyProtection="1">
      <alignment horizontal="center"/>
      <protection/>
    </xf>
    <xf numFmtId="0" fontId="10" fillId="3" borderId="7" xfId="0" applyFont="1" applyFill="1" applyBorder="1" applyAlignment="1" applyProtection="1">
      <alignment horizontal="center"/>
      <protection/>
    </xf>
    <xf numFmtId="0" fontId="10" fillId="3" borderId="36" xfId="0" applyFont="1" applyFill="1" applyBorder="1" applyAlignment="1" applyProtection="1">
      <alignment horizontal="center"/>
      <protection/>
    </xf>
    <xf numFmtId="2" fontId="5" fillId="3" borderId="40" xfId="0" applyNumberFormat="1" applyFont="1" applyFill="1" applyBorder="1" applyAlignment="1" applyProtection="1">
      <alignment horizontal="center"/>
      <protection/>
    </xf>
    <xf numFmtId="2" fontId="5" fillId="3" borderId="41" xfId="0" applyNumberFormat="1" applyFont="1" applyFill="1" applyBorder="1" applyAlignment="1" applyProtection="1">
      <alignment horizontal="center"/>
      <protection/>
    </xf>
    <xf numFmtId="2" fontId="5" fillId="3" borderId="42" xfId="0" applyNumberFormat="1" applyFont="1" applyFill="1" applyBorder="1" applyAlignment="1" applyProtection="1">
      <alignment horizontal="center"/>
      <protection/>
    </xf>
    <xf numFmtId="0" fontId="5" fillId="3" borderId="43" xfId="0" applyFont="1" applyFill="1" applyBorder="1" applyAlignment="1" applyProtection="1">
      <alignment horizontal="center"/>
      <protection/>
    </xf>
    <xf numFmtId="2" fontId="5" fillId="3" borderId="44" xfId="0" applyNumberFormat="1" applyFont="1" applyFill="1" applyBorder="1" applyAlignment="1" applyProtection="1">
      <alignment horizontal="center"/>
      <protection/>
    </xf>
    <xf numFmtId="2" fontId="5" fillId="3" borderId="36" xfId="0" applyNumberFormat="1" applyFont="1" applyFill="1" applyBorder="1" applyAlignment="1" applyProtection="1">
      <alignment horizontal="center"/>
      <protection/>
    </xf>
    <xf numFmtId="2" fontId="5" fillId="3" borderId="7" xfId="0" applyNumberFormat="1" applyFont="1" applyFill="1" applyBorder="1" applyAlignment="1" applyProtection="1">
      <alignment horizontal="center"/>
      <protection/>
    </xf>
    <xf numFmtId="0" fontId="5" fillId="3" borderId="13" xfId="0" applyFont="1" applyFill="1" applyBorder="1" applyAlignment="1" applyProtection="1">
      <alignment horizontal="center"/>
      <protection/>
    </xf>
    <xf numFmtId="2" fontId="5" fillId="3" borderId="45" xfId="0" applyNumberFormat="1" applyFont="1" applyFill="1" applyBorder="1" applyAlignment="1" applyProtection="1">
      <alignment horizontal="center"/>
      <protection/>
    </xf>
    <xf numFmtId="2" fontId="5" fillId="3" borderId="42" xfId="0" applyNumberFormat="1" applyFont="1" applyFill="1" applyBorder="1" applyAlignment="1" applyProtection="1">
      <alignment horizontal="center"/>
      <protection/>
    </xf>
    <xf numFmtId="2" fontId="5" fillId="3" borderId="43" xfId="0" applyNumberFormat="1" applyFont="1" applyFill="1" applyBorder="1" applyAlignment="1" applyProtection="1">
      <alignment horizontal="center"/>
      <protection/>
    </xf>
    <xf numFmtId="2" fontId="5" fillId="3" borderId="24" xfId="0" applyNumberFormat="1" applyFont="1" applyFill="1" applyBorder="1" applyAlignment="1" applyProtection="1">
      <alignment horizontal="center"/>
      <protection/>
    </xf>
    <xf numFmtId="2" fontId="5" fillId="3" borderId="7" xfId="0" applyNumberFormat="1" applyFont="1" applyFill="1" applyBorder="1" applyAlignment="1" applyProtection="1">
      <alignment horizontal="center"/>
      <protection/>
    </xf>
    <xf numFmtId="2" fontId="5" fillId="3" borderId="13" xfId="0" applyNumberFormat="1" applyFont="1" applyFill="1" applyBorder="1" applyAlignment="1" applyProtection="1">
      <alignment horizontal="center"/>
      <protection/>
    </xf>
    <xf numFmtId="0" fontId="6" fillId="3" borderId="31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14" fontId="6" fillId="3" borderId="46" xfId="0" applyNumberFormat="1" applyFont="1" applyFill="1" applyBorder="1" applyAlignment="1">
      <alignment horizontal="center"/>
    </xf>
    <xf numFmtId="14" fontId="6" fillId="3" borderId="32" xfId="0" applyNumberFormat="1" applyFont="1" applyFill="1" applyBorder="1" applyAlignment="1">
      <alignment horizontal="center"/>
    </xf>
    <xf numFmtId="2" fontId="6" fillId="3" borderId="32" xfId="20" applyNumberFormat="1" applyFont="1" applyFill="1" applyBorder="1" applyAlignment="1">
      <alignment horizontal="center"/>
    </xf>
    <xf numFmtId="10" fontId="6" fillId="3" borderId="46" xfId="19" applyNumberFormat="1" applyFont="1" applyFill="1" applyBorder="1" applyAlignment="1">
      <alignment horizontal="center"/>
    </xf>
    <xf numFmtId="2" fontId="6" fillId="3" borderId="32" xfId="0" applyNumberFormat="1" applyFont="1" applyFill="1" applyBorder="1" applyAlignment="1">
      <alignment horizontal="center"/>
    </xf>
    <xf numFmtId="2" fontId="6" fillId="3" borderId="46" xfId="20" applyNumberFormat="1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14" fontId="10" fillId="3" borderId="2" xfId="0" applyNumberFormat="1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2" fontId="10" fillId="3" borderId="0" xfId="19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2" fontId="10" fillId="3" borderId="17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10" fillId="3" borderId="7" xfId="0" applyNumberFormat="1" applyFont="1" applyFill="1" applyBorder="1" applyAlignment="1">
      <alignment horizontal="center"/>
    </xf>
    <xf numFmtId="2" fontId="10" fillId="3" borderId="7" xfId="0" applyNumberFormat="1" applyFont="1" applyFill="1" applyBorder="1" applyAlignment="1">
      <alignment horizontal="center"/>
    </xf>
    <xf numFmtId="2" fontId="10" fillId="3" borderId="22" xfId="20" applyNumberFormat="1" applyFont="1" applyFill="1" applyBorder="1" applyAlignment="1">
      <alignment horizontal="center"/>
    </xf>
    <xf numFmtId="43" fontId="0" fillId="0" borderId="1" xfId="20" applyFont="1" applyFill="1" applyBorder="1" applyAlignment="1" applyProtection="1">
      <alignment horizontal="left"/>
      <protection locked="0"/>
    </xf>
    <xf numFmtId="43" fontId="0" fillId="0" borderId="1" xfId="20" applyFont="1" applyFill="1" applyBorder="1" applyAlignment="1" applyProtection="1">
      <alignment horizontal="center"/>
      <protection locked="0"/>
    </xf>
    <xf numFmtId="43" fontId="0" fillId="0" borderId="1" xfId="20" applyFont="1" applyFill="1" applyBorder="1" applyAlignment="1" applyProtection="1">
      <alignment/>
      <protection locked="0"/>
    </xf>
    <xf numFmtId="43" fontId="0" fillId="0" borderId="1" xfId="20" applyBorder="1" applyAlignment="1">
      <alignment/>
    </xf>
    <xf numFmtId="43" fontId="0" fillId="0" borderId="1" xfId="20" applyBorder="1" applyAlignment="1">
      <alignment/>
    </xf>
    <xf numFmtId="188" fontId="0" fillId="0" borderId="1" xfId="20" applyNumberFormat="1" applyFont="1" applyFill="1" applyBorder="1" applyAlignment="1" applyProtection="1">
      <alignment horizontal="center"/>
      <protection locked="0"/>
    </xf>
    <xf numFmtId="188" fontId="0" fillId="0" borderId="1" xfId="20" applyNumberFormat="1" applyBorder="1" applyAlignment="1">
      <alignment horizontal="center"/>
    </xf>
    <xf numFmtId="43" fontId="0" fillId="0" borderId="1" xfId="20" applyBorder="1" applyAlignment="1">
      <alignment horizontal="center"/>
    </xf>
    <xf numFmtId="0" fontId="0" fillId="0" borderId="47" xfId="0" applyFont="1" applyFill="1" applyBorder="1" applyAlignment="1" applyProtection="1">
      <alignment horizontal="left"/>
      <protection locked="0"/>
    </xf>
    <xf numFmtId="0" fontId="0" fillId="0" borderId="4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/>
    </xf>
    <xf numFmtId="190" fontId="0" fillId="0" borderId="1" xfId="20" applyNumberFormat="1" applyFont="1" applyFill="1" applyBorder="1" applyAlignment="1" applyProtection="1">
      <alignment horizontal="center"/>
      <protection locked="0"/>
    </xf>
    <xf numFmtId="190" fontId="0" fillId="0" borderId="1" xfId="20" applyNumberFormat="1" applyBorder="1" applyAlignment="1">
      <alignment/>
    </xf>
    <xf numFmtId="190" fontId="5" fillId="3" borderId="1" xfId="20" applyNumberFormat="1" applyFont="1" applyFill="1" applyBorder="1" applyAlignment="1">
      <alignment/>
    </xf>
    <xf numFmtId="43" fontId="5" fillId="3" borderId="1" xfId="0" applyNumberFormat="1" applyFont="1" applyFill="1" applyBorder="1" applyAlignment="1">
      <alignment/>
    </xf>
    <xf numFmtId="10" fontId="5" fillId="0" borderId="2" xfId="19" applyNumberFormat="1" applyFont="1" applyBorder="1" applyAlignment="1">
      <alignment/>
    </xf>
    <xf numFmtId="10" fontId="0" fillId="0" borderId="0" xfId="0" applyNumberFormat="1" applyAlignment="1">
      <alignment/>
    </xf>
    <xf numFmtId="4" fontId="0" fillId="0" borderId="2" xfId="19" applyNumberFormat="1" applyFont="1" applyBorder="1" applyAlignment="1">
      <alignment horizontal="right"/>
    </xf>
    <xf numFmtId="4" fontId="0" fillId="0" borderId="2" xfId="19" applyNumberForma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8" fillId="0" borderId="2" xfId="19" applyNumberFormat="1" applyFont="1" applyBorder="1" applyAlignment="1">
      <alignment horizontal="right"/>
    </xf>
    <xf numFmtId="10" fontId="0" fillId="0" borderId="2" xfId="19" applyNumberFormat="1" applyBorder="1" applyAlignment="1">
      <alignment horizontal="right"/>
    </xf>
    <xf numFmtId="10" fontId="0" fillId="0" borderId="2" xfId="19" applyNumberFormat="1" applyFont="1" applyBorder="1" applyAlignment="1">
      <alignment horizontal="right"/>
    </xf>
    <xf numFmtId="2" fontId="5" fillId="3" borderId="14" xfId="0" applyNumberFormat="1" applyFont="1" applyFill="1" applyBorder="1" applyAlignment="1">
      <alignment/>
    </xf>
    <xf numFmtId="2" fontId="0" fillId="3" borderId="15" xfId="0" applyNumberFormat="1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5" fillId="3" borderId="48" xfId="0" applyFont="1" applyFill="1" applyBorder="1" applyAlignment="1">
      <alignment/>
    </xf>
    <xf numFmtId="2" fontId="0" fillId="0" borderId="49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3" borderId="52" xfId="19" applyNumberFormat="1" applyFill="1" applyBorder="1" applyAlignment="1">
      <alignment/>
    </xf>
    <xf numFmtId="4" fontId="0" fillId="3" borderId="53" xfId="0" applyNumberFormat="1" applyFill="1" applyBorder="1" applyAlignment="1">
      <alignment/>
    </xf>
    <xf numFmtId="0" fontId="0" fillId="3" borderId="54" xfId="0" applyFill="1" applyBorder="1" applyAlignment="1">
      <alignment horizontal="center"/>
    </xf>
    <xf numFmtId="0" fontId="0" fillId="3" borderId="54" xfId="0" applyFill="1" applyBorder="1" applyAlignment="1">
      <alignment/>
    </xf>
    <xf numFmtId="4" fontId="0" fillId="0" borderId="0" xfId="19" applyNumberFormat="1" applyAlignment="1">
      <alignment/>
    </xf>
    <xf numFmtId="4" fontId="0" fillId="0" borderId="9" xfId="19" applyNumberFormat="1" applyFill="1" applyBorder="1" applyAlignment="1">
      <alignment horizontal="center"/>
    </xf>
    <xf numFmtId="4" fontId="0" fillId="0" borderId="1" xfId="19" applyNumberFormat="1" applyFill="1" applyBorder="1" applyAlignment="1">
      <alignment horizontal="center"/>
    </xf>
    <xf numFmtId="4" fontId="0" fillId="0" borderId="37" xfId="19" applyNumberFormat="1" applyBorder="1" applyAlignment="1">
      <alignment horizontal="center"/>
    </xf>
    <xf numFmtId="4" fontId="0" fillId="0" borderId="1" xfId="19" applyNumberFormat="1" applyBorder="1" applyAlignment="1">
      <alignment horizontal="center"/>
    </xf>
    <xf numFmtId="4" fontId="0" fillId="0" borderId="11" xfId="19" applyNumberFormat="1" applyFill="1" applyBorder="1" applyAlignment="1">
      <alignment horizontal="center"/>
    </xf>
    <xf numFmtId="4" fontId="0" fillId="0" borderId="42" xfId="19" applyNumberFormat="1" applyFill="1" applyBorder="1" applyAlignment="1">
      <alignment horizontal="center"/>
    </xf>
    <xf numFmtId="4" fontId="0" fillId="0" borderId="41" xfId="19" applyNumberFormat="1" applyBorder="1" applyAlignment="1">
      <alignment horizontal="center"/>
    </xf>
    <xf numFmtId="168" fontId="0" fillId="0" borderId="49" xfId="0" applyNumberFormat="1" applyBorder="1" applyAlignment="1">
      <alignment horizontal="center"/>
    </xf>
    <xf numFmtId="4" fontId="5" fillId="3" borderId="55" xfId="0" applyNumberFormat="1" applyFont="1" applyFill="1" applyBorder="1" applyAlignment="1">
      <alignment horizontal="center"/>
    </xf>
    <xf numFmtId="4" fontId="5" fillId="3" borderId="56" xfId="0" applyNumberFormat="1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/>
    </xf>
    <xf numFmtId="0" fontId="5" fillId="3" borderId="58" xfId="0" applyFont="1" applyFill="1" applyBorder="1" applyAlignment="1">
      <alignment horizontal="center"/>
    </xf>
    <xf numFmtId="44" fontId="5" fillId="3" borderId="14" xfId="17" applyFont="1" applyFill="1" applyBorder="1" applyAlignment="1" applyProtection="1">
      <alignment horizontal="center"/>
      <protection/>
    </xf>
    <xf numFmtId="44" fontId="5" fillId="3" borderId="15" xfId="17" applyFont="1" applyFill="1" applyBorder="1" applyAlignment="1" applyProtection="1">
      <alignment horizontal="center"/>
      <protection/>
    </xf>
    <xf numFmtId="44" fontId="5" fillId="3" borderId="58" xfId="17" applyFont="1" applyFill="1" applyBorder="1" applyAlignment="1" applyProtection="1">
      <alignment horizontal="center"/>
      <protection/>
    </xf>
    <xf numFmtId="2" fontId="5" fillId="3" borderId="47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2" fontId="5" fillId="3" borderId="41" xfId="0" applyNumberFormat="1" applyFont="1" applyFill="1" applyBorder="1" applyAlignment="1" applyProtection="1">
      <alignment horizontal="center" vertical="center" wrapText="1"/>
      <protection/>
    </xf>
    <xf numFmtId="2" fontId="5" fillId="3" borderId="36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0F99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76200</xdr:rowOff>
    </xdr:from>
    <xdr:to>
      <xdr:col>4</xdr:col>
      <xdr:colOff>428625</xdr:colOff>
      <xdr:row>5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8125"/>
          <a:ext cx="2705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B16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6" ht="12.75">
      <c r="B6" s="12"/>
    </row>
    <row r="11" ht="27.75">
      <c r="B11" s="59" t="s">
        <v>154</v>
      </c>
    </row>
    <row r="12" ht="27.75">
      <c r="B12" s="59" t="s">
        <v>55</v>
      </c>
    </row>
    <row r="15" ht="15.75">
      <c r="B15" s="109"/>
    </row>
    <row r="16" ht="12.75">
      <c r="B16" s="53" t="s">
        <v>59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5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2" max="2" width="40.8515625" style="0" customWidth="1"/>
    <col min="3" max="3" width="19.57421875" style="0" bestFit="1" customWidth="1"/>
    <col min="4" max="4" width="16.57421875" style="0" bestFit="1" customWidth="1"/>
  </cols>
  <sheetData>
    <row r="2" ht="12.75">
      <c r="A2" s="108" t="s">
        <v>57</v>
      </c>
    </row>
    <row r="3" spans="1:4" ht="13.5" thickBot="1">
      <c r="A3" s="2" t="str">
        <f>Capa!B16</f>
        <v>(Março de 2008)</v>
      </c>
      <c r="B3" s="2"/>
      <c r="C3" s="3"/>
      <c r="D3" s="4"/>
    </row>
    <row r="4" spans="1:4" ht="12.75">
      <c r="A4" s="84" t="s">
        <v>173</v>
      </c>
      <c r="B4" s="85"/>
      <c r="C4" s="86">
        <f>+C6+C11+C16+C21+C26</f>
        <v>5419998184.23</v>
      </c>
      <c r="D4" s="5"/>
    </row>
    <row r="5" spans="1:4" ht="12.75">
      <c r="A5" s="87"/>
      <c r="B5" s="88"/>
      <c r="C5" s="89"/>
      <c r="D5" s="4"/>
    </row>
    <row r="6" spans="1:4" ht="12.75">
      <c r="A6" s="90" t="s">
        <v>174</v>
      </c>
      <c r="B6" s="82"/>
      <c r="C6" s="91">
        <f>SUM(C7:C9)</f>
        <v>4961769791.5199995</v>
      </c>
      <c r="D6" s="5"/>
    </row>
    <row r="7" spans="1:4" ht="14.25" customHeight="1">
      <c r="A7" s="92"/>
      <c r="B7" s="7" t="s">
        <v>179</v>
      </c>
      <c r="C7" s="93">
        <f>+'Carteira Própria'!M87</f>
        <v>4961769791.5199995</v>
      </c>
      <c r="D7" s="5"/>
    </row>
    <row r="8" spans="1:4" ht="14.25" customHeight="1">
      <c r="A8" s="92"/>
      <c r="B8" s="7" t="s">
        <v>180</v>
      </c>
      <c r="C8" s="94">
        <v>0</v>
      </c>
      <c r="D8" s="4"/>
    </row>
    <row r="9" spans="1:4" ht="12" customHeight="1">
      <c r="A9" s="92"/>
      <c r="B9" s="7" t="s">
        <v>181</v>
      </c>
      <c r="C9" s="94">
        <v>0</v>
      </c>
      <c r="D9" s="5"/>
    </row>
    <row r="10" spans="1:4" ht="12.75">
      <c r="A10" s="95"/>
      <c r="B10" s="96"/>
      <c r="C10" s="97"/>
      <c r="D10" s="4"/>
    </row>
    <row r="11" spans="1:4" ht="12.75">
      <c r="A11" s="90" t="s">
        <v>175</v>
      </c>
      <c r="B11" s="82"/>
      <c r="C11" s="91">
        <f>SUM(C12:C14)</f>
        <v>0</v>
      </c>
      <c r="D11" s="5"/>
    </row>
    <row r="12" spans="1:4" ht="11.25" customHeight="1">
      <c r="A12" s="98"/>
      <c r="B12" s="7" t="s">
        <v>179</v>
      </c>
      <c r="C12" s="94">
        <v>0</v>
      </c>
      <c r="D12" s="5"/>
    </row>
    <row r="13" spans="1:4" ht="12.75" customHeight="1">
      <c r="A13" s="98"/>
      <c r="B13" s="7" t="s">
        <v>180</v>
      </c>
      <c r="C13" s="94">
        <v>0</v>
      </c>
      <c r="D13" s="5"/>
    </row>
    <row r="14" spans="1:4" ht="12.75" customHeight="1">
      <c r="A14" s="98"/>
      <c r="B14" s="7" t="s">
        <v>181</v>
      </c>
      <c r="C14" s="94">
        <v>0</v>
      </c>
      <c r="D14" s="5"/>
    </row>
    <row r="15" spans="1:4" ht="12.75">
      <c r="A15" s="87"/>
      <c r="B15" s="9"/>
      <c r="C15" s="99"/>
      <c r="D15" s="4"/>
    </row>
    <row r="16" spans="1:4" ht="12.75">
      <c r="A16" s="90" t="s">
        <v>176</v>
      </c>
      <c r="B16" s="83"/>
      <c r="C16" s="91">
        <f>SUM(C17:C19)</f>
        <v>255339176.44</v>
      </c>
      <c r="D16" s="5"/>
    </row>
    <row r="17" spans="1:4" ht="13.5" customHeight="1">
      <c r="A17" s="98"/>
      <c r="B17" s="7" t="s">
        <v>179</v>
      </c>
      <c r="C17" s="93">
        <v>255339176.44</v>
      </c>
      <c r="D17" s="4"/>
    </row>
    <row r="18" spans="1:4" ht="12.75">
      <c r="A18" s="98"/>
      <c r="B18" s="7" t="s">
        <v>180</v>
      </c>
      <c r="C18" s="94">
        <v>0</v>
      </c>
      <c r="D18" s="4"/>
    </row>
    <row r="19" spans="1:4" ht="12.75" customHeight="1">
      <c r="A19" s="98"/>
      <c r="B19" s="7" t="s">
        <v>181</v>
      </c>
      <c r="C19" s="94">
        <v>0</v>
      </c>
      <c r="D19" s="4"/>
    </row>
    <row r="20" spans="1:4" ht="12.75">
      <c r="A20" s="87"/>
      <c r="B20" s="9"/>
      <c r="C20" s="99"/>
      <c r="D20" s="4"/>
    </row>
    <row r="21" spans="1:4" ht="12.75">
      <c r="A21" s="90" t="s">
        <v>177</v>
      </c>
      <c r="B21" s="83"/>
      <c r="C21" s="91">
        <f>SUM(C22:C24)</f>
        <v>0</v>
      </c>
      <c r="D21" s="4"/>
    </row>
    <row r="22" spans="1:4" ht="13.5" customHeight="1">
      <c r="A22" s="98"/>
      <c r="B22" s="7" t="s">
        <v>179</v>
      </c>
      <c r="C22" s="94">
        <v>0</v>
      </c>
      <c r="D22" s="4"/>
    </row>
    <row r="23" spans="1:4" ht="15" customHeight="1">
      <c r="A23" s="100"/>
      <c r="B23" s="7" t="s">
        <v>180</v>
      </c>
      <c r="C23" s="94">
        <v>0</v>
      </c>
      <c r="D23" s="4"/>
    </row>
    <row r="24" spans="1:4" ht="12.75" customHeight="1">
      <c r="A24" s="100"/>
      <c r="B24" s="7" t="s">
        <v>181</v>
      </c>
      <c r="C24" s="94">
        <v>0</v>
      </c>
      <c r="D24" s="4"/>
    </row>
    <row r="25" spans="1:4" ht="12.75">
      <c r="A25" s="101"/>
      <c r="B25" s="9"/>
      <c r="C25" s="102"/>
      <c r="D25" s="4"/>
    </row>
    <row r="26" spans="1:4" ht="12.75">
      <c r="A26" s="90" t="s">
        <v>178</v>
      </c>
      <c r="B26" s="83"/>
      <c r="C26" s="103">
        <f>SUM(C28:C33)</f>
        <v>202889216.26999998</v>
      </c>
      <c r="D26" s="6"/>
    </row>
    <row r="27" spans="1:4" ht="14.25" customHeight="1">
      <c r="A27" s="104"/>
      <c r="B27" s="10" t="s">
        <v>1</v>
      </c>
      <c r="C27" s="94">
        <v>0</v>
      </c>
      <c r="D27" s="4"/>
    </row>
    <row r="28" spans="1:4" ht="13.5" customHeight="1">
      <c r="A28" s="104"/>
      <c r="B28" s="10" t="s">
        <v>56</v>
      </c>
      <c r="C28" s="94">
        <f>+'Fundos de Investimento'!J7+'Fundos de Investimento'!J8+'Fundos de Investimento'!J9</f>
        <v>140667064.63</v>
      </c>
      <c r="D28" s="4"/>
    </row>
    <row r="29" spans="1:4" ht="12.75" customHeight="1">
      <c r="A29" s="104"/>
      <c r="B29" s="10" t="s">
        <v>182</v>
      </c>
      <c r="C29" s="94">
        <f>+'Fundos de Investimento'!J6</f>
        <v>62222151.64</v>
      </c>
      <c r="D29" s="4"/>
    </row>
    <row r="30" spans="1:4" ht="12.75">
      <c r="A30" s="100"/>
      <c r="B30" s="8" t="s">
        <v>2</v>
      </c>
      <c r="C30" s="94">
        <v>0</v>
      </c>
      <c r="D30" s="4"/>
    </row>
    <row r="31" spans="1:4" ht="12.75">
      <c r="A31" s="100"/>
      <c r="B31" s="8" t="s">
        <v>3</v>
      </c>
      <c r="C31" s="94">
        <v>0</v>
      </c>
      <c r="D31" s="4"/>
    </row>
    <row r="32" spans="1:4" ht="12.75">
      <c r="A32" s="100"/>
      <c r="B32" s="8" t="s">
        <v>4</v>
      </c>
      <c r="C32" s="94">
        <v>0</v>
      </c>
      <c r="D32" s="4"/>
    </row>
    <row r="33" spans="1:4" ht="13.5" thickBot="1">
      <c r="A33" s="105"/>
      <c r="B33" s="106" t="s">
        <v>5</v>
      </c>
      <c r="C33" s="107">
        <v>0</v>
      </c>
      <c r="D33" s="4"/>
    </row>
    <row r="34" spans="1:3" ht="12.75">
      <c r="A34" s="11"/>
      <c r="B34" s="11"/>
      <c r="C34" s="11"/>
    </row>
    <row r="35" spans="1:3" ht="12.75">
      <c r="A35" s="11"/>
      <c r="B35" s="11"/>
      <c r="C35" s="11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2.140625" style="0" customWidth="1"/>
    <col min="2" max="2" width="15.421875" style="0" bestFit="1" customWidth="1"/>
    <col min="3" max="3" width="11.57421875" style="0" customWidth="1"/>
    <col min="4" max="4" width="14.57421875" style="0" customWidth="1"/>
    <col min="5" max="5" width="12.57421875" style="0" bestFit="1" customWidth="1"/>
  </cols>
  <sheetData>
    <row r="1" ht="15.75">
      <c r="A1" s="55" t="s">
        <v>58</v>
      </c>
    </row>
    <row r="2" ht="13.5" thickBot="1">
      <c r="A2" s="22" t="str">
        <f>Capa!B16</f>
        <v>(Março de 2008)</v>
      </c>
    </row>
    <row r="3" spans="1:5" ht="12.75">
      <c r="A3" s="60"/>
      <c r="B3" s="212" t="s">
        <v>49</v>
      </c>
      <c r="C3" s="213"/>
      <c r="D3" s="64" t="s">
        <v>45</v>
      </c>
      <c r="E3" s="65" t="s">
        <v>20</v>
      </c>
    </row>
    <row r="4" spans="1:5" ht="12.75">
      <c r="A4" s="61"/>
      <c r="B4" s="66" t="s">
        <v>48</v>
      </c>
      <c r="C4" s="66" t="s">
        <v>21</v>
      </c>
      <c r="D4" s="67" t="s">
        <v>46</v>
      </c>
      <c r="E4" s="68" t="s">
        <v>22</v>
      </c>
    </row>
    <row r="5" spans="1:5" ht="12.75">
      <c r="A5" s="62"/>
      <c r="B5" s="69"/>
      <c r="C5" s="69"/>
      <c r="D5" s="70" t="s">
        <v>21</v>
      </c>
      <c r="E5" s="71" t="s">
        <v>21</v>
      </c>
    </row>
    <row r="6" spans="1:5" ht="12.75">
      <c r="A6" s="72"/>
      <c r="B6" s="14"/>
      <c r="C6" s="14"/>
      <c r="D6" s="52"/>
      <c r="E6" s="56"/>
    </row>
    <row r="7" spans="1:5" ht="12.75">
      <c r="A7" s="73" t="s">
        <v>9</v>
      </c>
      <c r="B7" s="17">
        <f>SUM(B9:B12)</f>
        <v>5164659007.790001</v>
      </c>
      <c r="C7" s="183">
        <f>SUM(C9:C12)</f>
        <v>0.9528894350586806</v>
      </c>
      <c r="D7" s="51" t="s">
        <v>23</v>
      </c>
      <c r="E7" s="57" t="s">
        <v>24</v>
      </c>
    </row>
    <row r="8" spans="1:5" ht="12.75">
      <c r="A8" s="72"/>
      <c r="B8" s="19"/>
      <c r="C8" s="19"/>
      <c r="D8" s="20"/>
      <c r="E8" s="58"/>
    </row>
    <row r="9" spans="1:5" ht="12.75">
      <c r="A9" s="72" t="s">
        <v>164</v>
      </c>
      <c r="B9" s="185">
        <v>5550326.55</v>
      </c>
      <c r="C9" s="189">
        <f>B9/B20</f>
        <v>0.0010240458319984685</v>
      </c>
      <c r="D9" s="20"/>
      <c r="E9" s="58"/>
    </row>
    <row r="10" spans="1:5" ht="12.75">
      <c r="A10" s="72" t="s">
        <v>165</v>
      </c>
      <c r="B10" s="186">
        <v>193710288.73</v>
      </c>
      <c r="C10" s="189">
        <f>B10/B20</f>
        <v>0.035739917643075686</v>
      </c>
      <c r="D10" s="20"/>
      <c r="E10" s="58"/>
    </row>
    <row r="11" spans="1:5" ht="12.75">
      <c r="A11" s="72" t="s">
        <v>50</v>
      </c>
      <c r="B11" s="185">
        <v>3628600.99</v>
      </c>
      <c r="C11" s="190">
        <f>B11/B20</f>
        <v>0.0006694838017764949</v>
      </c>
      <c r="D11" s="20"/>
      <c r="E11" s="58"/>
    </row>
    <row r="12" spans="1:5" ht="12.75">
      <c r="A12" s="72" t="s">
        <v>51</v>
      </c>
      <c r="B12" s="186">
        <v>4961769791.52</v>
      </c>
      <c r="C12" s="189">
        <f>B12/B20</f>
        <v>0.91545598778183</v>
      </c>
      <c r="D12" s="20"/>
      <c r="E12" s="58"/>
    </row>
    <row r="13" spans="1:5" ht="12.75">
      <c r="A13" s="72"/>
      <c r="B13" s="186"/>
      <c r="C13" s="18"/>
      <c r="D13" s="20"/>
      <c r="E13" s="58"/>
    </row>
    <row r="14" spans="1:5" ht="12.75">
      <c r="A14" s="73" t="s">
        <v>52</v>
      </c>
      <c r="B14" s="187">
        <v>0</v>
      </c>
      <c r="C14" s="19">
        <f>B14/B20</f>
        <v>0</v>
      </c>
      <c r="D14" s="51" t="s">
        <v>25</v>
      </c>
      <c r="E14" s="57" t="s">
        <v>26</v>
      </c>
    </row>
    <row r="15" spans="1:5" ht="12.75">
      <c r="A15" s="72"/>
      <c r="B15" s="186"/>
      <c r="C15" s="18"/>
      <c r="D15" s="20"/>
      <c r="E15" s="58"/>
    </row>
    <row r="16" spans="1:5" ht="12.75">
      <c r="A16" s="73" t="s">
        <v>10</v>
      </c>
      <c r="B16" s="187">
        <v>0</v>
      </c>
      <c r="C16" s="19">
        <v>-2.3601311429095183E-06</v>
      </c>
      <c r="D16" s="51" t="s">
        <v>27</v>
      </c>
      <c r="E16" s="57" t="s">
        <v>28</v>
      </c>
    </row>
    <row r="17" spans="1:5" ht="12.75">
      <c r="A17" s="72"/>
      <c r="B17" s="186"/>
      <c r="C17" s="18"/>
      <c r="D17" s="20"/>
      <c r="E17" s="58"/>
    </row>
    <row r="18" spans="1:5" ht="12.75">
      <c r="A18" s="73" t="s">
        <v>11</v>
      </c>
      <c r="B18" s="187">
        <v>255339176.44</v>
      </c>
      <c r="C18" s="19">
        <f>B18/B20</f>
        <v>0.04711056494131927</v>
      </c>
      <c r="D18" s="51" t="s">
        <v>29</v>
      </c>
      <c r="E18" s="57" t="s">
        <v>30</v>
      </c>
    </row>
    <row r="19" spans="1:5" ht="12.75">
      <c r="A19" s="72"/>
      <c r="B19" s="188"/>
      <c r="C19" s="21"/>
      <c r="D19" s="20"/>
      <c r="E19" s="56"/>
    </row>
    <row r="20" spans="1:5" ht="13.5" thickBot="1">
      <c r="A20" s="63" t="s">
        <v>53</v>
      </c>
      <c r="B20" s="74">
        <f>SUM(B7,B14,B16,B18)</f>
        <v>5419998184.2300005</v>
      </c>
      <c r="C20" s="75">
        <f>SUM(C7,C14,C16,C18)</f>
        <v>0.9999976398688569</v>
      </c>
      <c r="D20" s="76"/>
      <c r="E20" s="77"/>
    </row>
    <row r="21" spans="1:3" ht="12.75">
      <c r="A21" s="23" t="s">
        <v>54</v>
      </c>
      <c r="B21" s="13"/>
      <c r="C21" s="184"/>
    </row>
    <row r="22" ht="12.75">
      <c r="A22" s="23" t="s">
        <v>166</v>
      </c>
    </row>
    <row r="23" spans="1:2" ht="12.75">
      <c r="A23" s="23" t="s">
        <v>47</v>
      </c>
      <c r="B23" s="13"/>
    </row>
  </sheetData>
  <mergeCells count="1">
    <mergeCell ref="B3:C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5.57421875" style="0" hidden="1" customWidth="1"/>
    <col min="3" max="3" width="14.28125" style="0" customWidth="1"/>
    <col min="4" max="4" width="12.8515625" style="0" customWidth="1"/>
    <col min="5" max="5" width="31.140625" style="0" customWidth="1"/>
    <col min="6" max="6" width="18.421875" style="0" customWidth="1"/>
    <col min="7" max="7" width="18.57421875" style="0" customWidth="1"/>
    <col min="8" max="8" width="17.57421875" style="0" bestFit="1" customWidth="1"/>
    <col min="9" max="9" width="21.00390625" style="0" customWidth="1"/>
    <col min="10" max="10" width="19.8515625" style="0" customWidth="1"/>
    <col min="11" max="11" width="12.00390625" style="0" customWidth="1"/>
    <col min="12" max="12" width="13.140625" style="0" customWidth="1"/>
    <col min="13" max="13" width="10.00390625" style="0" customWidth="1"/>
    <col min="14" max="14" width="15.28125" style="0" bestFit="1" customWidth="1"/>
    <col min="15" max="15" width="13.7109375" style="0" bestFit="1" customWidth="1"/>
    <col min="19" max="19" width="12.00390625" style="0" bestFit="1" customWidth="1"/>
  </cols>
  <sheetData>
    <row r="1" ht="15.75">
      <c r="A1" s="54" t="s">
        <v>60</v>
      </c>
    </row>
    <row r="2" ht="13.5" thickBot="1">
      <c r="A2" t="str">
        <f>Capa!B16</f>
        <v>(Março de 2008)</v>
      </c>
    </row>
    <row r="3" spans="1:19" ht="15">
      <c r="A3" s="41"/>
      <c r="B3" s="42"/>
      <c r="C3" s="43"/>
      <c r="D3" s="44"/>
      <c r="E3" s="44"/>
      <c r="F3" s="218" t="s">
        <v>31</v>
      </c>
      <c r="G3" s="219"/>
      <c r="H3" s="219"/>
      <c r="I3" s="219"/>
      <c r="J3" s="220"/>
      <c r="K3" s="216" t="s">
        <v>39</v>
      </c>
      <c r="L3" s="216"/>
      <c r="M3" s="216"/>
      <c r="N3" s="217"/>
      <c r="O3" s="191" t="s">
        <v>13</v>
      </c>
      <c r="P3" s="192"/>
      <c r="Q3" s="193"/>
      <c r="R3" s="194" t="s">
        <v>14</v>
      </c>
      <c r="S3" s="194" t="s">
        <v>15</v>
      </c>
    </row>
    <row r="4" spans="1:19" ht="12.75">
      <c r="A4" s="125" t="s">
        <v>156</v>
      </c>
      <c r="B4" s="126" t="s">
        <v>157</v>
      </c>
      <c r="C4" s="127" t="s">
        <v>158</v>
      </c>
      <c r="D4" s="128" t="s">
        <v>159</v>
      </c>
      <c r="E4" s="129" t="s">
        <v>168</v>
      </c>
      <c r="F4" s="134" t="s">
        <v>32</v>
      </c>
      <c r="G4" s="135" t="s">
        <v>33</v>
      </c>
      <c r="H4" s="136" t="s">
        <v>42</v>
      </c>
      <c r="I4" s="135" t="s">
        <v>34</v>
      </c>
      <c r="J4" s="137" t="s">
        <v>35</v>
      </c>
      <c r="K4" s="142" t="s">
        <v>183</v>
      </c>
      <c r="L4" s="143" t="s">
        <v>184</v>
      </c>
      <c r="M4" s="142" t="s">
        <v>186</v>
      </c>
      <c r="N4" s="144" t="s">
        <v>40</v>
      </c>
      <c r="O4" s="221" t="s">
        <v>16</v>
      </c>
      <c r="P4" s="223" t="s">
        <v>17</v>
      </c>
      <c r="Q4" s="225" t="s">
        <v>18</v>
      </c>
      <c r="R4" s="214" t="s">
        <v>19</v>
      </c>
      <c r="S4" s="214" t="s">
        <v>195</v>
      </c>
    </row>
    <row r="5" spans="1:19" ht="12.75">
      <c r="A5" s="130"/>
      <c r="B5" s="126"/>
      <c r="C5" s="131" t="s">
        <v>171</v>
      </c>
      <c r="D5" s="132"/>
      <c r="E5" s="133"/>
      <c r="F5" s="138" t="s">
        <v>155</v>
      </c>
      <c r="G5" s="139" t="s">
        <v>37</v>
      </c>
      <c r="H5" s="140" t="s">
        <v>38</v>
      </c>
      <c r="I5" s="139" t="s">
        <v>43</v>
      </c>
      <c r="J5" s="141" t="s">
        <v>36</v>
      </c>
      <c r="K5" s="145"/>
      <c r="L5" s="146"/>
      <c r="M5" s="145"/>
      <c r="N5" s="147"/>
      <c r="O5" s="222"/>
      <c r="P5" s="224"/>
      <c r="Q5" s="226"/>
      <c r="R5" s="215"/>
      <c r="S5" s="215"/>
    </row>
    <row r="6" spans="1:19" ht="12.75">
      <c r="A6" s="110" t="s">
        <v>7</v>
      </c>
      <c r="B6" s="111"/>
      <c r="C6" s="112" t="s">
        <v>187</v>
      </c>
      <c r="D6" s="113" t="s">
        <v>6</v>
      </c>
      <c r="E6" s="114" t="s">
        <v>188</v>
      </c>
      <c r="F6" s="31">
        <v>807680976.51</v>
      </c>
      <c r="G6" s="29">
        <v>1.356183</v>
      </c>
      <c r="H6" s="39">
        <v>1095416430.59</v>
      </c>
      <c r="I6" s="30">
        <v>0.0568</v>
      </c>
      <c r="J6" s="37">
        <v>62222151.64</v>
      </c>
      <c r="K6" s="27">
        <v>0.0892</v>
      </c>
      <c r="L6" s="1">
        <v>0.8526</v>
      </c>
      <c r="M6" s="1">
        <v>0.05831686779208985</v>
      </c>
      <c r="N6" s="33">
        <v>0</v>
      </c>
      <c r="O6" s="204">
        <v>0.7</v>
      </c>
      <c r="P6" s="205">
        <v>2.5</v>
      </c>
      <c r="Q6" s="206">
        <v>10.98</v>
      </c>
      <c r="R6" s="195">
        <v>0.2</v>
      </c>
      <c r="S6" s="211">
        <v>0.12</v>
      </c>
    </row>
    <row r="7" spans="1:19" ht="12.75">
      <c r="A7" s="115" t="s">
        <v>190</v>
      </c>
      <c r="B7" s="116"/>
      <c r="C7" s="117" t="s">
        <v>191</v>
      </c>
      <c r="D7" s="118" t="s">
        <v>41</v>
      </c>
      <c r="E7" s="119" t="s">
        <v>189</v>
      </c>
      <c r="F7" s="32">
        <v>254907955.1</v>
      </c>
      <c r="G7" s="25">
        <v>1.445299031</v>
      </c>
      <c r="H7" s="40">
        <v>3684182205.64</v>
      </c>
      <c r="I7" s="1">
        <v>0.0169</v>
      </c>
      <c r="J7" s="38">
        <v>62186914.47</v>
      </c>
      <c r="K7" s="27">
        <v>0</v>
      </c>
      <c r="L7" s="1">
        <v>1</v>
      </c>
      <c r="M7" s="1">
        <v>0</v>
      </c>
      <c r="N7" s="33">
        <v>0</v>
      </c>
      <c r="O7" s="204">
        <v>0.84</v>
      </c>
      <c r="P7" s="205">
        <v>2.61</v>
      </c>
      <c r="Q7" s="206">
        <v>11.28</v>
      </c>
      <c r="R7" s="195">
        <v>0.2</v>
      </c>
      <c r="S7" s="196">
        <v>0.076</v>
      </c>
    </row>
    <row r="8" spans="1:19" ht="12.75">
      <c r="A8" s="115" t="s">
        <v>8</v>
      </c>
      <c r="B8" s="116"/>
      <c r="C8" s="117" t="s">
        <v>192</v>
      </c>
      <c r="D8" s="118" t="s">
        <v>41</v>
      </c>
      <c r="E8" s="119" t="s">
        <v>193</v>
      </c>
      <c r="F8" s="32">
        <v>54154372.8864</v>
      </c>
      <c r="G8" s="25">
        <v>37.138018</v>
      </c>
      <c r="H8" s="40">
        <v>2011186075.03</v>
      </c>
      <c r="I8" s="1">
        <v>0.0191</v>
      </c>
      <c r="J8" s="38">
        <v>38463351.83</v>
      </c>
      <c r="K8" s="27">
        <v>0</v>
      </c>
      <c r="L8" s="1">
        <v>1</v>
      </c>
      <c r="M8" s="1">
        <v>0</v>
      </c>
      <c r="N8" s="33">
        <v>0</v>
      </c>
      <c r="O8" s="204">
        <v>0.84</v>
      </c>
      <c r="P8" s="207">
        <v>2.58</v>
      </c>
      <c r="Q8" s="206">
        <v>11.25</v>
      </c>
      <c r="R8" s="197">
        <v>0.15</v>
      </c>
      <c r="S8" s="197">
        <v>0.079</v>
      </c>
    </row>
    <row r="9" spans="1:19" ht="13.5" thickBot="1">
      <c r="A9" s="120" t="s">
        <v>12</v>
      </c>
      <c r="B9" s="121"/>
      <c r="C9" s="122" t="s">
        <v>0</v>
      </c>
      <c r="D9" s="123" t="s">
        <v>41</v>
      </c>
      <c r="E9" s="124" t="s">
        <v>193</v>
      </c>
      <c r="F9" s="34">
        <v>205608249.88119</v>
      </c>
      <c r="G9" s="26">
        <v>15.769516</v>
      </c>
      <c r="H9" s="48">
        <v>3242342586.23</v>
      </c>
      <c r="I9" s="24">
        <v>0.0123</v>
      </c>
      <c r="J9" s="49">
        <v>40016798.33</v>
      </c>
      <c r="K9" s="28">
        <v>0</v>
      </c>
      <c r="L9" s="24">
        <v>1</v>
      </c>
      <c r="M9" s="24">
        <v>0</v>
      </c>
      <c r="N9" s="35">
        <v>0</v>
      </c>
      <c r="O9" s="208">
        <v>0.84</v>
      </c>
      <c r="P9" s="209">
        <v>2.59</v>
      </c>
      <c r="Q9" s="210">
        <v>11.13</v>
      </c>
      <c r="R9" s="198">
        <v>0.15</v>
      </c>
      <c r="S9" s="197">
        <v>0.077</v>
      </c>
    </row>
    <row r="10" spans="4:19" ht="13.5" thickBot="1">
      <c r="D10" s="15"/>
      <c r="E10" s="45"/>
      <c r="F10" s="46"/>
      <c r="G10" s="46"/>
      <c r="H10" s="47"/>
      <c r="I10" s="50" t="s">
        <v>44</v>
      </c>
      <c r="J10" s="78">
        <f>SUM(J6:J9)</f>
        <v>202889216.26999998</v>
      </c>
      <c r="K10" s="79">
        <f>($J$6*K6+$J$7*K7+$J$8*K8+$J$9*K9)/$J$10</f>
        <v>0.027355894159016857</v>
      </c>
      <c r="L10" s="80">
        <f>($J$6*L6+$J$7*L7+$J$8*L8+$J$9*L9)/$J$10</f>
        <v>0.954795304943508</v>
      </c>
      <c r="M10" s="80">
        <f>($J$6*M6+$J$7*M7+$J$8*M8+$J$9*M9)/$J$10</f>
        <v>0.01788464196194831</v>
      </c>
      <c r="N10" s="81">
        <f>($J$6*N6+$J$7*N7+$J$8*N8+$J$9*N9)/$J$10</f>
        <v>0</v>
      </c>
      <c r="O10" s="199"/>
      <c r="P10" s="200"/>
      <c r="Q10" s="200"/>
      <c r="R10" s="201"/>
      <c r="S10" s="202"/>
    </row>
    <row r="11" spans="9:10" ht="12.75">
      <c r="I11" s="15"/>
      <c r="J11" s="15"/>
    </row>
    <row r="12" spans="6:10" ht="12.75">
      <c r="F12" s="203"/>
      <c r="I12" s="15"/>
      <c r="J12" s="15"/>
    </row>
    <row r="13" spans="9:14" ht="12.75">
      <c r="I13" s="15"/>
      <c r="J13" s="15"/>
      <c r="M13" s="16"/>
      <c r="N13" s="16"/>
    </row>
    <row r="14" ht="12.75">
      <c r="I14" s="15"/>
    </row>
  </sheetData>
  <mergeCells count="7">
    <mergeCell ref="R4:R5"/>
    <mergeCell ref="S4:S5"/>
    <mergeCell ref="K3:N3"/>
    <mergeCell ref="F3:J3"/>
    <mergeCell ref="O4:O5"/>
    <mergeCell ref="P4:P5"/>
    <mergeCell ref="Q4:Q5"/>
  </mergeCells>
  <printOptions horizontalCentered="1"/>
  <pageMargins left="0.48" right="0.4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6.28125" style="0" bestFit="1" customWidth="1"/>
    <col min="3" max="3" width="12.421875" style="0" bestFit="1" customWidth="1"/>
    <col min="4" max="5" width="8.140625" style="0" bestFit="1" customWidth="1"/>
    <col min="6" max="6" width="10.57421875" style="0" bestFit="1" customWidth="1"/>
    <col min="7" max="7" width="10.28125" style="0" bestFit="1" customWidth="1"/>
    <col min="8" max="8" width="8.8515625" style="0" bestFit="1" customWidth="1"/>
    <col min="10" max="10" width="9.7109375" style="0" bestFit="1" customWidth="1"/>
    <col min="11" max="11" width="9.28125" style="0" bestFit="1" customWidth="1"/>
    <col min="12" max="12" width="11.8515625" style="0" bestFit="1" customWidth="1"/>
    <col min="13" max="13" width="16.57421875" style="0" bestFit="1" customWidth="1"/>
  </cols>
  <sheetData>
    <row r="1" ht="15.75">
      <c r="A1" s="54" t="s">
        <v>61</v>
      </c>
    </row>
    <row r="2" ht="13.5" thickBot="1">
      <c r="A2" t="str">
        <f>Capa!B16</f>
        <v>(Março de 2008)</v>
      </c>
    </row>
    <row r="3" spans="1:13" ht="12.75">
      <c r="A3" s="148"/>
      <c r="B3" s="149"/>
      <c r="C3" s="149"/>
      <c r="D3" s="150"/>
      <c r="E3" s="151"/>
      <c r="F3" s="150"/>
      <c r="G3" s="152"/>
      <c r="H3" s="153"/>
      <c r="I3" s="154"/>
      <c r="J3" s="155"/>
      <c r="K3" s="152"/>
      <c r="L3" s="155"/>
      <c r="M3" s="167" t="s">
        <v>162</v>
      </c>
    </row>
    <row r="4" spans="1:13" ht="12.75">
      <c r="A4" s="156" t="s">
        <v>62</v>
      </c>
      <c r="B4" s="157" t="s">
        <v>63</v>
      </c>
      <c r="C4" s="157" t="s">
        <v>66</v>
      </c>
      <c r="D4" s="158" t="s">
        <v>150</v>
      </c>
      <c r="E4" s="159" t="s">
        <v>150</v>
      </c>
      <c r="F4" s="158" t="s">
        <v>150</v>
      </c>
      <c r="G4" s="160" t="s">
        <v>160</v>
      </c>
      <c r="H4" s="157" t="s">
        <v>172</v>
      </c>
      <c r="I4" s="161" t="s">
        <v>163</v>
      </c>
      <c r="J4" s="162" t="s">
        <v>161</v>
      </c>
      <c r="K4" s="160" t="s">
        <v>148</v>
      </c>
      <c r="L4" s="162" t="s">
        <v>169</v>
      </c>
      <c r="M4" s="163" t="s">
        <v>167</v>
      </c>
    </row>
    <row r="5" spans="1:13" ht="12.75">
      <c r="A5" s="156"/>
      <c r="B5" s="164"/>
      <c r="C5" s="164"/>
      <c r="D5" s="165" t="s">
        <v>151</v>
      </c>
      <c r="E5" s="159" t="s">
        <v>152</v>
      </c>
      <c r="F5" s="165" t="s">
        <v>153</v>
      </c>
      <c r="G5" s="160"/>
      <c r="H5" s="164"/>
      <c r="I5" s="161" t="s">
        <v>65</v>
      </c>
      <c r="J5" s="166" t="s">
        <v>48</v>
      </c>
      <c r="K5" s="160" t="s">
        <v>48</v>
      </c>
      <c r="L5" s="166" t="s">
        <v>170</v>
      </c>
      <c r="M5" s="163" t="s">
        <v>48</v>
      </c>
    </row>
    <row r="6" spans="1:13" ht="12.75">
      <c r="A6" s="176" t="s">
        <v>193</v>
      </c>
      <c r="B6" s="177" t="s">
        <v>185</v>
      </c>
      <c r="C6" s="168" t="s">
        <v>67</v>
      </c>
      <c r="D6" s="173">
        <v>36509</v>
      </c>
      <c r="E6" s="173">
        <v>36509</v>
      </c>
      <c r="F6" s="173">
        <v>39553</v>
      </c>
      <c r="G6" s="179">
        <v>19180</v>
      </c>
      <c r="H6" s="169" t="s">
        <v>194</v>
      </c>
      <c r="I6" s="170">
        <v>6</v>
      </c>
      <c r="J6" s="169">
        <v>1000</v>
      </c>
      <c r="K6" s="169">
        <v>2162.7161376433787</v>
      </c>
      <c r="L6" s="169" t="s">
        <v>64</v>
      </c>
      <c r="M6" s="170">
        <v>41279963.2</v>
      </c>
    </row>
    <row r="7" spans="1:13" ht="12.75">
      <c r="A7" s="36" t="s">
        <v>193</v>
      </c>
      <c r="B7" s="36" t="s">
        <v>185</v>
      </c>
      <c r="C7" s="171" t="s">
        <v>68</v>
      </c>
      <c r="D7" s="174">
        <v>36509</v>
      </c>
      <c r="E7" s="174">
        <v>36509</v>
      </c>
      <c r="F7" s="174">
        <v>39583</v>
      </c>
      <c r="G7" s="180">
        <v>19180</v>
      </c>
      <c r="H7" s="175" t="s">
        <v>194</v>
      </c>
      <c r="I7" s="172">
        <v>6</v>
      </c>
      <c r="J7" s="171">
        <v>1000</v>
      </c>
      <c r="K7" s="171">
        <v>2162.7161376433787</v>
      </c>
      <c r="L7" s="171" t="s">
        <v>64</v>
      </c>
      <c r="M7" s="171">
        <v>41279963.2</v>
      </c>
    </row>
    <row r="8" spans="1:13" ht="12.75">
      <c r="A8" s="36" t="s">
        <v>193</v>
      </c>
      <c r="B8" s="36" t="s">
        <v>185</v>
      </c>
      <c r="C8" s="171" t="s">
        <v>69</v>
      </c>
      <c r="D8" s="174">
        <v>36509</v>
      </c>
      <c r="E8" s="174">
        <v>36509</v>
      </c>
      <c r="F8" s="174">
        <v>39614</v>
      </c>
      <c r="G8" s="180">
        <v>46111</v>
      </c>
      <c r="H8" s="175" t="s">
        <v>194</v>
      </c>
      <c r="I8" s="172">
        <v>6</v>
      </c>
      <c r="J8" s="171">
        <v>1000</v>
      </c>
      <c r="K8" s="171">
        <v>2162.7161376433787</v>
      </c>
      <c r="L8" s="171" t="s">
        <v>64</v>
      </c>
      <c r="M8" s="171">
        <v>99241938.64</v>
      </c>
    </row>
    <row r="9" spans="1:13" ht="12.75">
      <c r="A9" s="36" t="s">
        <v>193</v>
      </c>
      <c r="B9" s="36" t="s">
        <v>185</v>
      </c>
      <c r="C9" s="171" t="s">
        <v>70</v>
      </c>
      <c r="D9" s="174">
        <v>36509</v>
      </c>
      <c r="E9" s="174">
        <v>36509</v>
      </c>
      <c r="F9" s="174">
        <v>39644</v>
      </c>
      <c r="G9" s="180">
        <v>19180</v>
      </c>
      <c r="H9" s="175" t="s">
        <v>194</v>
      </c>
      <c r="I9" s="172">
        <v>6</v>
      </c>
      <c r="J9" s="171">
        <v>1000</v>
      </c>
      <c r="K9" s="171">
        <v>2162.7161376433787</v>
      </c>
      <c r="L9" s="171" t="s">
        <v>64</v>
      </c>
      <c r="M9" s="171">
        <v>41279963.2</v>
      </c>
    </row>
    <row r="10" spans="1:13" ht="12.75">
      <c r="A10" s="36" t="s">
        <v>193</v>
      </c>
      <c r="B10" s="36" t="s">
        <v>185</v>
      </c>
      <c r="C10" s="171" t="s">
        <v>71</v>
      </c>
      <c r="D10" s="174">
        <v>36509</v>
      </c>
      <c r="E10" s="174">
        <v>36509</v>
      </c>
      <c r="F10" s="174">
        <v>39675</v>
      </c>
      <c r="G10" s="180">
        <v>19180</v>
      </c>
      <c r="H10" s="175" t="s">
        <v>194</v>
      </c>
      <c r="I10" s="172">
        <v>6</v>
      </c>
      <c r="J10" s="171">
        <v>1000</v>
      </c>
      <c r="K10" s="171">
        <v>2162.7161376433787</v>
      </c>
      <c r="L10" s="171" t="s">
        <v>64</v>
      </c>
      <c r="M10" s="171">
        <v>41279963.2</v>
      </c>
    </row>
    <row r="11" spans="1:13" ht="12.75">
      <c r="A11" s="36" t="s">
        <v>193</v>
      </c>
      <c r="B11" s="36" t="s">
        <v>185</v>
      </c>
      <c r="C11" s="171" t="s">
        <v>72</v>
      </c>
      <c r="D11" s="174">
        <v>36509</v>
      </c>
      <c r="E11" s="174">
        <v>36509</v>
      </c>
      <c r="F11" s="174">
        <v>39706</v>
      </c>
      <c r="G11" s="180">
        <v>19180</v>
      </c>
      <c r="H11" s="175" t="s">
        <v>194</v>
      </c>
      <c r="I11" s="172">
        <v>6</v>
      </c>
      <c r="J11" s="171">
        <v>1000</v>
      </c>
      <c r="K11" s="171">
        <v>2162.7161376433787</v>
      </c>
      <c r="L11" s="171" t="s">
        <v>64</v>
      </c>
      <c r="M11" s="171">
        <v>41279963.2</v>
      </c>
    </row>
    <row r="12" spans="1:13" ht="12.75">
      <c r="A12" s="36" t="s">
        <v>193</v>
      </c>
      <c r="B12" s="36" t="s">
        <v>185</v>
      </c>
      <c r="C12" s="171" t="s">
        <v>73</v>
      </c>
      <c r="D12" s="174">
        <v>36509</v>
      </c>
      <c r="E12" s="174">
        <v>36509</v>
      </c>
      <c r="F12" s="174">
        <v>39736</v>
      </c>
      <c r="G12" s="180">
        <v>19180</v>
      </c>
      <c r="H12" s="175" t="s">
        <v>194</v>
      </c>
      <c r="I12" s="172">
        <v>6</v>
      </c>
      <c r="J12" s="171">
        <v>1000</v>
      </c>
      <c r="K12" s="171">
        <v>2162.7161376433787</v>
      </c>
      <c r="L12" s="171" t="s">
        <v>64</v>
      </c>
      <c r="M12" s="171">
        <v>41279963.2</v>
      </c>
    </row>
    <row r="13" spans="1:13" ht="12.75">
      <c r="A13" s="36" t="s">
        <v>193</v>
      </c>
      <c r="B13" s="36" t="s">
        <v>185</v>
      </c>
      <c r="C13" s="171" t="s">
        <v>74</v>
      </c>
      <c r="D13" s="174">
        <v>36509</v>
      </c>
      <c r="E13" s="174">
        <v>36509</v>
      </c>
      <c r="F13" s="174">
        <v>39767</v>
      </c>
      <c r="G13" s="180">
        <v>19180</v>
      </c>
      <c r="H13" s="175" t="s">
        <v>194</v>
      </c>
      <c r="I13" s="172">
        <v>6</v>
      </c>
      <c r="J13" s="171">
        <v>1000</v>
      </c>
      <c r="K13" s="171">
        <v>2162.7161376433787</v>
      </c>
      <c r="L13" s="171" t="s">
        <v>64</v>
      </c>
      <c r="M13" s="171">
        <v>41279963.2</v>
      </c>
    </row>
    <row r="14" spans="1:13" ht="12.75">
      <c r="A14" s="36" t="s">
        <v>193</v>
      </c>
      <c r="B14" s="36" t="s">
        <v>185</v>
      </c>
      <c r="C14" s="171" t="s">
        <v>75</v>
      </c>
      <c r="D14" s="174">
        <v>36509</v>
      </c>
      <c r="E14" s="174">
        <v>36509</v>
      </c>
      <c r="F14" s="174">
        <v>39797</v>
      </c>
      <c r="G14" s="180">
        <v>19180</v>
      </c>
      <c r="H14" s="175" t="s">
        <v>194</v>
      </c>
      <c r="I14" s="172">
        <v>6</v>
      </c>
      <c r="J14" s="171">
        <v>1000</v>
      </c>
      <c r="K14" s="171">
        <v>2162.7161376433787</v>
      </c>
      <c r="L14" s="171" t="s">
        <v>64</v>
      </c>
      <c r="M14" s="171">
        <v>41279963.2</v>
      </c>
    </row>
    <row r="15" spans="1:13" ht="12.75">
      <c r="A15" s="36" t="s">
        <v>193</v>
      </c>
      <c r="B15" s="36" t="s">
        <v>185</v>
      </c>
      <c r="C15" s="171" t="s">
        <v>76</v>
      </c>
      <c r="D15" s="174">
        <v>36509</v>
      </c>
      <c r="E15" s="174">
        <v>36509</v>
      </c>
      <c r="F15" s="174">
        <v>39828</v>
      </c>
      <c r="G15" s="180">
        <v>119148</v>
      </c>
      <c r="H15" s="175" t="s">
        <v>194</v>
      </c>
      <c r="I15" s="172">
        <v>6</v>
      </c>
      <c r="J15" s="171">
        <v>1000</v>
      </c>
      <c r="K15" s="171">
        <v>2162.7161376433787</v>
      </c>
      <c r="L15" s="171" t="s">
        <v>64</v>
      </c>
      <c r="M15" s="171">
        <v>256435091.52</v>
      </c>
    </row>
    <row r="16" spans="1:13" ht="12.75">
      <c r="A16" s="36" t="s">
        <v>193</v>
      </c>
      <c r="B16" s="36" t="s">
        <v>185</v>
      </c>
      <c r="C16" s="171" t="s">
        <v>77</v>
      </c>
      <c r="D16" s="174">
        <v>36509</v>
      </c>
      <c r="E16" s="174">
        <v>36509</v>
      </c>
      <c r="F16" s="174">
        <v>39859</v>
      </c>
      <c r="G16" s="180">
        <v>18250</v>
      </c>
      <c r="H16" s="175" t="s">
        <v>194</v>
      </c>
      <c r="I16" s="172">
        <v>6</v>
      </c>
      <c r="J16" s="171">
        <v>1000</v>
      </c>
      <c r="K16" s="171">
        <v>2162.7161376433787</v>
      </c>
      <c r="L16" s="171" t="s">
        <v>64</v>
      </c>
      <c r="M16" s="171">
        <v>39278380</v>
      </c>
    </row>
    <row r="17" spans="1:13" ht="12.75">
      <c r="A17" s="36" t="s">
        <v>193</v>
      </c>
      <c r="B17" s="36" t="s">
        <v>185</v>
      </c>
      <c r="C17" s="171" t="s">
        <v>78</v>
      </c>
      <c r="D17" s="174">
        <v>36509</v>
      </c>
      <c r="E17" s="174">
        <v>36509</v>
      </c>
      <c r="F17" s="174">
        <v>39887</v>
      </c>
      <c r="G17" s="180">
        <v>119640</v>
      </c>
      <c r="H17" s="175" t="s">
        <v>194</v>
      </c>
      <c r="I17" s="172">
        <v>6</v>
      </c>
      <c r="J17" s="171">
        <v>1000</v>
      </c>
      <c r="K17" s="171">
        <v>2162.7161376433787</v>
      </c>
      <c r="L17" s="171" t="s">
        <v>64</v>
      </c>
      <c r="M17" s="171">
        <v>257493993.6</v>
      </c>
    </row>
    <row r="18" spans="1:13" ht="12.75">
      <c r="A18" s="36" t="s">
        <v>193</v>
      </c>
      <c r="B18" s="36" t="s">
        <v>185</v>
      </c>
      <c r="C18" s="171" t="s">
        <v>79</v>
      </c>
      <c r="D18" s="174">
        <v>36509</v>
      </c>
      <c r="E18" s="174">
        <v>36509</v>
      </c>
      <c r="F18" s="174">
        <v>39918</v>
      </c>
      <c r="G18" s="180">
        <v>18250</v>
      </c>
      <c r="H18" s="175" t="s">
        <v>194</v>
      </c>
      <c r="I18" s="172">
        <v>6</v>
      </c>
      <c r="J18" s="171">
        <v>1000</v>
      </c>
      <c r="K18" s="171">
        <v>2162.7161376433787</v>
      </c>
      <c r="L18" s="171" t="s">
        <v>64</v>
      </c>
      <c r="M18" s="171">
        <v>39278380</v>
      </c>
    </row>
    <row r="19" spans="1:13" ht="12.75">
      <c r="A19" s="36" t="s">
        <v>193</v>
      </c>
      <c r="B19" s="36" t="s">
        <v>185</v>
      </c>
      <c r="C19" s="171" t="s">
        <v>80</v>
      </c>
      <c r="D19" s="174">
        <v>36509</v>
      </c>
      <c r="E19" s="174">
        <v>36509</v>
      </c>
      <c r="F19" s="174">
        <v>39948</v>
      </c>
      <c r="G19" s="180">
        <v>18250</v>
      </c>
      <c r="H19" s="175" t="s">
        <v>194</v>
      </c>
      <c r="I19" s="172">
        <v>6</v>
      </c>
      <c r="J19" s="171">
        <v>1000</v>
      </c>
      <c r="K19" s="171">
        <v>2162.7161376433787</v>
      </c>
      <c r="L19" s="171" t="s">
        <v>64</v>
      </c>
      <c r="M19" s="171">
        <v>39278380</v>
      </c>
    </row>
    <row r="20" spans="1:13" ht="12.75">
      <c r="A20" s="36" t="s">
        <v>193</v>
      </c>
      <c r="B20" s="36" t="s">
        <v>185</v>
      </c>
      <c r="C20" s="171" t="s">
        <v>81</v>
      </c>
      <c r="D20" s="174">
        <v>36509</v>
      </c>
      <c r="E20" s="174">
        <v>36509</v>
      </c>
      <c r="F20" s="174">
        <v>39979</v>
      </c>
      <c r="G20" s="180">
        <v>18250</v>
      </c>
      <c r="H20" s="175" t="s">
        <v>194</v>
      </c>
      <c r="I20" s="172">
        <v>6</v>
      </c>
      <c r="J20" s="171">
        <v>1000</v>
      </c>
      <c r="K20" s="171">
        <v>2162.7161376433787</v>
      </c>
      <c r="L20" s="171" t="s">
        <v>64</v>
      </c>
      <c r="M20" s="171">
        <v>39278380</v>
      </c>
    </row>
    <row r="21" spans="1:13" ht="12.75">
      <c r="A21" s="36" t="s">
        <v>193</v>
      </c>
      <c r="B21" s="36" t="s">
        <v>185</v>
      </c>
      <c r="C21" s="171" t="s">
        <v>82</v>
      </c>
      <c r="D21" s="174">
        <v>36509</v>
      </c>
      <c r="E21" s="174">
        <v>36509</v>
      </c>
      <c r="F21" s="174">
        <v>40009</v>
      </c>
      <c r="G21" s="180">
        <v>18250</v>
      </c>
      <c r="H21" s="175" t="s">
        <v>194</v>
      </c>
      <c r="I21" s="172">
        <v>6</v>
      </c>
      <c r="J21" s="171">
        <v>1000</v>
      </c>
      <c r="K21" s="171">
        <v>2162.7161376433787</v>
      </c>
      <c r="L21" s="171" t="s">
        <v>64</v>
      </c>
      <c r="M21" s="171">
        <v>39278380</v>
      </c>
    </row>
    <row r="22" spans="1:13" ht="12.75">
      <c r="A22" s="36" t="s">
        <v>193</v>
      </c>
      <c r="B22" s="36" t="s">
        <v>185</v>
      </c>
      <c r="C22" s="171" t="s">
        <v>83</v>
      </c>
      <c r="D22" s="174">
        <v>36509</v>
      </c>
      <c r="E22" s="174">
        <v>36509</v>
      </c>
      <c r="F22" s="174">
        <v>40040</v>
      </c>
      <c r="G22" s="180">
        <v>18250</v>
      </c>
      <c r="H22" s="175" t="s">
        <v>194</v>
      </c>
      <c r="I22" s="172">
        <v>6</v>
      </c>
      <c r="J22" s="171">
        <v>1000</v>
      </c>
      <c r="K22" s="171">
        <v>2162.7161376433787</v>
      </c>
      <c r="L22" s="171" t="s">
        <v>64</v>
      </c>
      <c r="M22" s="171">
        <v>39278380</v>
      </c>
    </row>
    <row r="23" spans="1:13" ht="12.75">
      <c r="A23" s="36" t="s">
        <v>193</v>
      </c>
      <c r="B23" s="36" t="s">
        <v>185</v>
      </c>
      <c r="C23" s="171" t="s">
        <v>84</v>
      </c>
      <c r="D23" s="174">
        <v>36509</v>
      </c>
      <c r="E23" s="174">
        <v>36509</v>
      </c>
      <c r="F23" s="174">
        <v>40071</v>
      </c>
      <c r="G23" s="180">
        <v>18250</v>
      </c>
      <c r="H23" s="175" t="s">
        <v>194</v>
      </c>
      <c r="I23" s="172">
        <v>6</v>
      </c>
      <c r="J23" s="171">
        <v>1000</v>
      </c>
      <c r="K23" s="171">
        <v>2162.7161376433787</v>
      </c>
      <c r="L23" s="171" t="s">
        <v>64</v>
      </c>
      <c r="M23" s="171">
        <v>39278380</v>
      </c>
    </row>
    <row r="24" spans="1:13" ht="12.75">
      <c r="A24" s="36" t="s">
        <v>193</v>
      </c>
      <c r="B24" s="36" t="s">
        <v>185</v>
      </c>
      <c r="C24" s="171" t="s">
        <v>85</v>
      </c>
      <c r="D24" s="174">
        <v>36509</v>
      </c>
      <c r="E24" s="174">
        <v>36509</v>
      </c>
      <c r="F24" s="174">
        <v>40101</v>
      </c>
      <c r="G24" s="180">
        <v>26950</v>
      </c>
      <c r="H24" s="175" t="s">
        <v>194</v>
      </c>
      <c r="I24" s="172">
        <v>6</v>
      </c>
      <c r="J24" s="171">
        <v>1000</v>
      </c>
      <c r="K24" s="171">
        <v>2162.7161376433787</v>
      </c>
      <c r="L24" s="171" t="s">
        <v>64</v>
      </c>
      <c r="M24" s="171">
        <v>58002868</v>
      </c>
    </row>
    <row r="25" spans="1:13" ht="12.75">
      <c r="A25" s="36" t="s">
        <v>193</v>
      </c>
      <c r="B25" s="36" t="s">
        <v>185</v>
      </c>
      <c r="C25" s="171" t="s">
        <v>86</v>
      </c>
      <c r="D25" s="174">
        <v>36509</v>
      </c>
      <c r="E25" s="174">
        <v>36509</v>
      </c>
      <c r="F25" s="174">
        <v>40132</v>
      </c>
      <c r="G25" s="180">
        <v>38998</v>
      </c>
      <c r="H25" s="175" t="s">
        <v>194</v>
      </c>
      <c r="I25" s="172">
        <v>6</v>
      </c>
      <c r="J25" s="171">
        <v>1000</v>
      </c>
      <c r="K25" s="171">
        <v>2162.7161376433787</v>
      </c>
      <c r="L25" s="171" t="s">
        <v>64</v>
      </c>
      <c r="M25" s="171">
        <v>83933055.52</v>
      </c>
    </row>
    <row r="26" spans="1:13" ht="12.75">
      <c r="A26" s="36" t="s">
        <v>193</v>
      </c>
      <c r="B26" s="36" t="s">
        <v>185</v>
      </c>
      <c r="C26" s="171" t="s">
        <v>87</v>
      </c>
      <c r="D26" s="174">
        <v>36509</v>
      </c>
      <c r="E26" s="174">
        <v>36509</v>
      </c>
      <c r="F26" s="174">
        <v>40162</v>
      </c>
      <c r="G26" s="180">
        <v>38998</v>
      </c>
      <c r="H26" s="175" t="s">
        <v>194</v>
      </c>
      <c r="I26" s="172">
        <v>6</v>
      </c>
      <c r="J26" s="171">
        <v>1000</v>
      </c>
      <c r="K26" s="171">
        <v>2162.7161376433787</v>
      </c>
      <c r="L26" s="171" t="s">
        <v>64</v>
      </c>
      <c r="M26" s="171">
        <v>83933055.52</v>
      </c>
    </row>
    <row r="27" spans="1:13" ht="12.75">
      <c r="A27" s="36" t="s">
        <v>193</v>
      </c>
      <c r="B27" s="36" t="s">
        <v>185</v>
      </c>
      <c r="C27" s="171" t="s">
        <v>88</v>
      </c>
      <c r="D27" s="174">
        <v>36509</v>
      </c>
      <c r="E27" s="174">
        <v>36509</v>
      </c>
      <c r="F27" s="174">
        <v>40193</v>
      </c>
      <c r="G27" s="180">
        <v>140881</v>
      </c>
      <c r="H27" s="175" t="s">
        <v>194</v>
      </c>
      <c r="I27" s="172">
        <v>6</v>
      </c>
      <c r="J27" s="171">
        <v>1000</v>
      </c>
      <c r="K27" s="171">
        <v>2162.7161376433787</v>
      </c>
      <c r="L27" s="171" t="s">
        <v>64</v>
      </c>
      <c r="M27" s="171">
        <v>303209723.44</v>
      </c>
    </row>
    <row r="28" spans="1:13" ht="12.75">
      <c r="A28" s="36" t="s">
        <v>193</v>
      </c>
      <c r="B28" s="36" t="s">
        <v>185</v>
      </c>
      <c r="C28" s="171" t="s">
        <v>89</v>
      </c>
      <c r="D28" s="174">
        <v>36509</v>
      </c>
      <c r="E28" s="174">
        <v>36509</v>
      </c>
      <c r="F28" s="174">
        <v>40224</v>
      </c>
      <c r="G28" s="180">
        <v>38998</v>
      </c>
      <c r="H28" s="175" t="s">
        <v>194</v>
      </c>
      <c r="I28" s="172">
        <v>6</v>
      </c>
      <c r="J28" s="171">
        <v>1000</v>
      </c>
      <c r="K28" s="171">
        <v>2162.7161376433787</v>
      </c>
      <c r="L28" s="171" t="s">
        <v>64</v>
      </c>
      <c r="M28" s="171">
        <v>83933055.52</v>
      </c>
    </row>
    <row r="29" spans="1:13" ht="12.75">
      <c r="A29" s="36" t="s">
        <v>193</v>
      </c>
      <c r="B29" s="36" t="s">
        <v>185</v>
      </c>
      <c r="C29" s="171" t="s">
        <v>90</v>
      </c>
      <c r="D29" s="174">
        <v>36509</v>
      </c>
      <c r="E29" s="174">
        <v>36509</v>
      </c>
      <c r="F29" s="174">
        <v>40252</v>
      </c>
      <c r="G29" s="180">
        <v>38998</v>
      </c>
      <c r="H29" s="175" t="s">
        <v>194</v>
      </c>
      <c r="I29" s="172">
        <v>6</v>
      </c>
      <c r="J29" s="171">
        <v>1000</v>
      </c>
      <c r="K29" s="171">
        <v>2162.7161376433787</v>
      </c>
      <c r="L29" s="171" t="s">
        <v>64</v>
      </c>
      <c r="M29" s="171">
        <v>83933055.52</v>
      </c>
    </row>
    <row r="30" spans="1:13" ht="12.75">
      <c r="A30" s="36" t="s">
        <v>193</v>
      </c>
      <c r="B30" s="36" t="s">
        <v>185</v>
      </c>
      <c r="C30" s="171" t="s">
        <v>91</v>
      </c>
      <c r="D30" s="174">
        <v>36509</v>
      </c>
      <c r="E30" s="174">
        <v>36509</v>
      </c>
      <c r="F30" s="174">
        <v>40283</v>
      </c>
      <c r="G30" s="180">
        <v>38998</v>
      </c>
      <c r="H30" s="175" t="s">
        <v>194</v>
      </c>
      <c r="I30" s="172">
        <v>6</v>
      </c>
      <c r="J30" s="171">
        <v>1000</v>
      </c>
      <c r="K30" s="171">
        <v>2162.7161376433787</v>
      </c>
      <c r="L30" s="171" t="s">
        <v>64</v>
      </c>
      <c r="M30" s="171">
        <v>83933055.52</v>
      </c>
    </row>
    <row r="31" spans="1:13" ht="12.75">
      <c r="A31" s="36" t="s">
        <v>193</v>
      </c>
      <c r="B31" s="36" t="s">
        <v>185</v>
      </c>
      <c r="C31" s="171" t="s">
        <v>92</v>
      </c>
      <c r="D31" s="174">
        <v>36509</v>
      </c>
      <c r="E31" s="174">
        <v>36509</v>
      </c>
      <c r="F31" s="174">
        <v>40313</v>
      </c>
      <c r="G31" s="180">
        <v>38998</v>
      </c>
      <c r="H31" s="175" t="s">
        <v>194</v>
      </c>
      <c r="I31" s="172">
        <v>6</v>
      </c>
      <c r="J31" s="171">
        <v>1000</v>
      </c>
      <c r="K31" s="171">
        <v>2162.7161376433787</v>
      </c>
      <c r="L31" s="171" t="s">
        <v>64</v>
      </c>
      <c r="M31" s="171">
        <v>83933055.52</v>
      </c>
    </row>
    <row r="32" spans="1:13" ht="12.75">
      <c r="A32" s="36" t="s">
        <v>193</v>
      </c>
      <c r="B32" s="36" t="s">
        <v>185</v>
      </c>
      <c r="C32" s="171" t="s">
        <v>93</v>
      </c>
      <c r="D32" s="174">
        <v>36509</v>
      </c>
      <c r="E32" s="174">
        <v>36509</v>
      </c>
      <c r="F32" s="174">
        <v>40344</v>
      </c>
      <c r="G32" s="180">
        <v>38998</v>
      </c>
      <c r="H32" s="175" t="s">
        <v>194</v>
      </c>
      <c r="I32" s="172">
        <v>6</v>
      </c>
      <c r="J32" s="171">
        <v>1000</v>
      </c>
      <c r="K32" s="171">
        <v>2162.7161376433787</v>
      </c>
      <c r="L32" s="171" t="s">
        <v>64</v>
      </c>
      <c r="M32" s="171">
        <v>83933055.52</v>
      </c>
    </row>
    <row r="33" spans="1:13" ht="12.75">
      <c r="A33" s="36" t="s">
        <v>193</v>
      </c>
      <c r="B33" s="36" t="s">
        <v>185</v>
      </c>
      <c r="C33" s="171" t="s">
        <v>94</v>
      </c>
      <c r="D33" s="174">
        <v>36509</v>
      </c>
      <c r="E33" s="174">
        <v>36509</v>
      </c>
      <c r="F33" s="174">
        <v>40374</v>
      </c>
      <c r="G33" s="180">
        <v>38998</v>
      </c>
      <c r="H33" s="175" t="s">
        <v>194</v>
      </c>
      <c r="I33" s="172">
        <v>6</v>
      </c>
      <c r="J33" s="171">
        <v>1000</v>
      </c>
      <c r="K33" s="171">
        <v>2162.7161376433787</v>
      </c>
      <c r="L33" s="171" t="s">
        <v>64</v>
      </c>
      <c r="M33" s="171">
        <v>83933055.52</v>
      </c>
    </row>
    <row r="34" spans="1:13" ht="12.75">
      <c r="A34" s="36" t="s">
        <v>193</v>
      </c>
      <c r="B34" s="36" t="s">
        <v>185</v>
      </c>
      <c r="C34" s="171" t="s">
        <v>95</v>
      </c>
      <c r="D34" s="174">
        <v>36509</v>
      </c>
      <c r="E34" s="174">
        <v>36509</v>
      </c>
      <c r="F34" s="174">
        <v>40405</v>
      </c>
      <c r="G34" s="180">
        <v>38998</v>
      </c>
      <c r="H34" s="175" t="s">
        <v>194</v>
      </c>
      <c r="I34" s="172">
        <v>6</v>
      </c>
      <c r="J34" s="171">
        <v>1000</v>
      </c>
      <c r="K34" s="171">
        <v>2162.7161376433787</v>
      </c>
      <c r="L34" s="171" t="s">
        <v>64</v>
      </c>
      <c r="M34" s="171">
        <v>83933055.52</v>
      </c>
    </row>
    <row r="35" spans="1:13" ht="12.75">
      <c r="A35" s="36" t="s">
        <v>193</v>
      </c>
      <c r="B35" s="36" t="s">
        <v>185</v>
      </c>
      <c r="C35" s="171" t="s">
        <v>96</v>
      </c>
      <c r="D35" s="174">
        <v>36509</v>
      </c>
      <c r="E35" s="174">
        <v>36509</v>
      </c>
      <c r="F35" s="174">
        <v>40436</v>
      </c>
      <c r="G35" s="180">
        <v>38998</v>
      </c>
      <c r="H35" s="175" t="s">
        <v>194</v>
      </c>
      <c r="I35" s="172">
        <v>6</v>
      </c>
      <c r="J35" s="171">
        <v>1000</v>
      </c>
      <c r="K35" s="171">
        <v>2162.7161376433787</v>
      </c>
      <c r="L35" s="171" t="s">
        <v>64</v>
      </c>
      <c r="M35" s="171">
        <v>83933055.52</v>
      </c>
    </row>
    <row r="36" spans="1:13" ht="12.75">
      <c r="A36" s="36" t="s">
        <v>193</v>
      </c>
      <c r="B36" s="36" t="s">
        <v>185</v>
      </c>
      <c r="C36" s="171" t="s">
        <v>97</v>
      </c>
      <c r="D36" s="174">
        <v>36509</v>
      </c>
      <c r="E36" s="174">
        <v>36509</v>
      </c>
      <c r="F36" s="174">
        <v>40466</v>
      </c>
      <c r="G36" s="180">
        <v>38998</v>
      </c>
      <c r="H36" s="175" t="s">
        <v>194</v>
      </c>
      <c r="I36" s="172">
        <v>6</v>
      </c>
      <c r="J36" s="171">
        <v>1000</v>
      </c>
      <c r="K36" s="171">
        <v>2162.7161376433787</v>
      </c>
      <c r="L36" s="171" t="s">
        <v>64</v>
      </c>
      <c r="M36" s="171">
        <v>83933055.52</v>
      </c>
    </row>
    <row r="37" spans="1:13" ht="12.75">
      <c r="A37" s="36" t="s">
        <v>193</v>
      </c>
      <c r="B37" s="36" t="s">
        <v>185</v>
      </c>
      <c r="C37" s="171" t="s">
        <v>98</v>
      </c>
      <c r="D37" s="174">
        <v>36509</v>
      </c>
      <c r="E37" s="174">
        <v>36509</v>
      </c>
      <c r="F37" s="174">
        <v>40497</v>
      </c>
      <c r="G37" s="180">
        <v>38998</v>
      </c>
      <c r="H37" s="175" t="s">
        <v>194</v>
      </c>
      <c r="I37" s="172">
        <v>6</v>
      </c>
      <c r="J37" s="171">
        <v>1000</v>
      </c>
      <c r="K37" s="171">
        <v>2162.7161376433787</v>
      </c>
      <c r="L37" s="171" t="s">
        <v>64</v>
      </c>
      <c r="M37" s="171">
        <v>83933055.52</v>
      </c>
    </row>
    <row r="38" spans="1:13" ht="12.75">
      <c r="A38" s="36" t="s">
        <v>193</v>
      </c>
      <c r="B38" s="36" t="s">
        <v>185</v>
      </c>
      <c r="C38" s="171" t="s">
        <v>99</v>
      </c>
      <c r="D38" s="174">
        <v>36509</v>
      </c>
      <c r="E38" s="174">
        <v>36509</v>
      </c>
      <c r="F38" s="174">
        <v>40527</v>
      </c>
      <c r="G38" s="180">
        <v>38998</v>
      </c>
      <c r="H38" s="175" t="s">
        <v>194</v>
      </c>
      <c r="I38" s="172">
        <v>6</v>
      </c>
      <c r="J38" s="171">
        <v>1000</v>
      </c>
      <c r="K38" s="171">
        <v>2162.7161376433787</v>
      </c>
      <c r="L38" s="171" t="s">
        <v>64</v>
      </c>
      <c r="M38" s="171">
        <v>83933055.52</v>
      </c>
    </row>
    <row r="39" spans="1:13" ht="12.75">
      <c r="A39" s="36" t="s">
        <v>193</v>
      </c>
      <c r="B39" s="36" t="s">
        <v>185</v>
      </c>
      <c r="C39" s="171" t="s">
        <v>100</v>
      </c>
      <c r="D39" s="174">
        <v>36509</v>
      </c>
      <c r="E39" s="174">
        <v>36509</v>
      </c>
      <c r="F39" s="174">
        <v>40558</v>
      </c>
      <c r="G39" s="180">
        <v>24155</v>
      </c>
      <c r="H39" s="175" t="s">
        <v>194</v>
      </c>
      <c r="I39" s="172">
        <v>6</v>
      </c>
      <c r="J39" s="171">
        <v>1000</v>
      </c>
      <c r="K39" s="171">
        <v>2162.7161376433787</v>
      </c>
      <c r="L39" s="171" t="s">
        <v>64</v>
      </c>
      <c r="M39" s="171">
        <v>51987357.2</v>
      </c>
    </row>
    <row r="40" spans="1:13" ht="12.75">
      <c r="A40" s="36" t="s">
        <v>193</v>
      </c>
      <c r="B40" s="36" t="s">
        <v>185</v>
      </c>
      <c r="C40" s="171" t="s">
        <v>101</v>
      </c>
      <c r="D40" s="174">
        <v>36509</v>
      </c>
      <c r="E40" s="174">
        <v>36509</v>
      </c>
      <c r="F40" s="174">
        <v>40589</v>
      </c>
      <c r="G40" s="180">
        <v>24155</v>
      </c>
      <c r="H40" s="175" t="s">
        <v>194</v>
      </c>
      <c r="I40" s="172">
        <v>6</v>
      </c>
      <c r="J40" s="171">
        <v>1000</v>
      </c>
      <c r="K40" s="171">
        <v>2162.7161376433787</v>
      </c>
      <c r="L40" s="171" t="s">
        <v>64</v>
      </c>
      <c r="M40" s="171">
        <v>51987357.2</v>
      </c>
    </row>
    <row r="41" spans="1:13" ht="12.75">
      <c r="A41" s="36" t="s">
        <v>193</v>
      </c>
      <c r="B41" s="36" t="s">
        <v>185</v>
      </c>
      <c r="C41" s="171" t="s">
        <v>102</v>
      </c>
      <c r="D41" s="174">
        <v>36509</v>
      </c>
      <c r="E41" s="174">
        <v>36509</v>
      </c>
      <c r="F41" s="174">
        <v>40617</v>
      </c>
      <c r="G41" s="180">
        <v>24155</v>
      </c>
      <c r="H41" s="175" t="s">
        <v>194</v>
      </c>
      <c r="I41" s="172">
        <v>6</v>
      </c>
      <c r="J41" s="171">
        <v>1000</v>
      </c>
      <c r="K41" s="171">
        <v>2162.7161376433787</v>
      </c>
      <c r="L41" s="171" t="s">
        <v>64</v>
      </c>
      <c r="M41" s="171">
        <v>51987357.2</v>
      </c>
    </row>
    <row r="42" spans="1:13" ht="12.75">
      <c r="A42" s="36" t="s">
        <v>193</v>
      </c>
      <c r="B42" s="36" t="s">
        <v>185</v>
      </c>
      <c r="C42" s="171" t="s">
        <v>103</v>
      </c>
      <c r="D42" s="174">
        <v>36509</v>
      </c>
      <c r="E42" s="174">
        <v>36509</v>
      </c>
      <c r="F42" s="174">
        <v>40648</v>
      </c>
      <c r="G42" s="180">
        <v>24155</v>
      </c>
      <c r="H42" s="175" t="s">
        <v>194</v>
      </c>
      <c r="I42" s="172">
        <v>6</v>
      </c>
      <c r="J42" s="171">
        <v>1000</v>
      </c>
      <c r="K42" s="171">
        <v>2162.7161376433787</v>
      </c>
      <c r="L42" s="171" t="s">
        <v>64</v>
      </c>
      <c r="M42" s="171">
        <v>51987357.2</v>
      </c>
    </row>
    <row r="43" spans="1:13" ht="12.75">
      <c r="A43" s="36" t="s">
        <v>193</v>
      </c>
      <c r="B43" s="36" t="s">
        <v>185</v>
      </c>
      <c r="C43" s="171" t="s">
        <v>104</v>
      </c>
      <c r="D43" s="174">
        <v>36509</v>
      </c>
      <c r="E43" s="174">
        <v>36509</v>
      </c>
      <c r="F43" s="174">
        <v>40678</v>
      </c>
      <c r="G43" s="180">
        <v>24155</v>
      </c>
      <c r="H43" s="175" t="s">
        <v>194</v>
      </c>
      <c r="I43" s="172">
        <v>6</v>
      </c>
      <c r="J43" s="171">
        <v>1000</v>
      </c>
      <c r="K43" s="171">
        <v>2162.7161376433787</v>
      </c>
      <c r="L43" s="171" t="s">
        <v>64</v>
      </c>
      <c r="M43" s="171">
        <v>51987357.2</v>
      </c>
    </row>
    <row r="44" spans="1:13" ht="12.75">
      <c r="A44" s="36" t="s">
        <v>193</v>
      </c>
      <c r="B44" s="36" t="s">
        <v>185</v>
      </c>
      <c r="C44" s="171" t="s">
        <v>105</v>
      </c>
      <c r="D44" s="174">
        <v>36509</v>
      </c>
      <c r="E44" s="174">
        <v>36509</v>
      </c>
      <c r="F44" s="174">
        <v>40709</v>
      </c>
      <c r="G44" s="180">
        <v>24155</v>
      </c>
      <c r="H44" s="175" t="s">
        <v>194</v>
      </c>
      <c r="I44" s="172">
        <v>6</v>
      </c>
      <c r="J44" s="171">
        <v>1000</v>
      </c>
      <c r="K44" s="171">
        <v>2162.7161376433787</v>
      </c>
      <c r="L44" s="171" t="s">
        <v>64</v>
      </c>
      <c r="M44" s="171">
        <v>51987357.2</v>
      </c>
    </row>
    <row r="45" spans="1:13" ht="12.75">
      <c r="A45" s="36" t="s">
        <v>193</v>
      </c>
      <c r="B45" s="36" t="s">
        <v>185</v>
      </c>
      <c r="C45" s="171" t="s">
        <v>106</v>
      </c>
      <c r="D45" s="174">
        <v>36509</v>
      </c>
      <c r="E45" s="174">
        <v>36509</v>
      </c>
      <c r="F45" s="174">
        <v>40739</v>
      </c>
      <c r="G45" s="180">
        <v>24155</v>
      </c>
      <c r="H45" s="175" t="s">
        <v>194</v>
      </c>
      <c r="I45" s="172">
        <v>6</v>
      </c>
      <c r="J45" s="171">
        <v>1000</v>
      </c>
      <c r="K45" s="171">
        <v>2162.7161376433787</v>
      </c>
      <c r="L45" s="171" t="s">
        <v>64</v>
      </c>
      <c r="M45" s="171">
        <v>51987357.2</v>
      </c>
    </row>
    <row r="46" spans="1:13" ht="12.75">
      <c r="A46" s="36" t="s">
        <v>193</v>
      </c>
      <c r="B46" s="36" t="s">
        <v>185</v>
      </c>
      <c r="C46" s="171" t="s">
        <v>107</v>
      </c>
      <c r="D46" s="174">
        <v>36509</v>
      </c>
      <c r="E46" s="174">
        <v>36509</v>
      </c>
      <c r="F46" s="174">
        <v>40770</v>
      </c>
      <c r="G46" s="180">
        <v>24155</v>
      </c>
      <c r="H46" s="175" t="s">
        <v>194</v>
      </c>
      <c r="I46" s="172">
        <v>6</v>
      </c>
      <c r="J46" s="171">
        <v>1000</v>
      </c>
      <c r="K46" s="171">
        <v>2162.7161376433787</v>
      </c>
      <c r="L46" s="171" t="s">
        <v>64</v>
      </c>
      <c r="M46" s="171">
        <v>51987357.2</v>
      </c>
    </row>
    <row r="47" spans="1:13" ht="12.75">
      <c r="A47" s="36" t="s">
        <v>193</v>
      </c>
      <c r="B47" s="36" t="s">
        <v>185</v>
      </c>
      <c r="C47" s="171" t="s">
        <v>108</v>
      </c>
      <c r="D47" s="174">
        <v>36509</v>
      </c>
      <c r="E47" s="174">
        <v>36509</v>
      </c>
      <c r="F47" s="174">
        <v>40801</v>
      </c>
      <c r="G47" s="180">
        <v>24155</v>
      </c>
      <c r="H47" s="175" t="s">
        <v>194</v>
      </c>
      <c r="I47" s="172">
        <v>6</v>
      </c>
      <c r="J47" s="171">
        <v>1000</v>
      </c>
      <c r="K47" s="171">
        <v>2162.7161376433787</v>
      </c>
      <c r="L47" s="171" t="s">
        <v>64</v>
      </c>
      <c r="M47" s="171">
        <v>51987357.2</v>
      </c>
    </row>
    <row r="48" spans="1:13" ht="12.75">
      <c r="A48" s="36" t="s">
        <v>193</v>
      </c>
      <c r="B48" s="36" t="s">
        <v>185</v>
      </c>
      <c r="C48" s="171" t="s">
        <v>109</v>
      </c>
      <c r="D48" s="174">
        <v>36509</v>
      </c>
      <c r="E48" s="174">
        <v>36509</v>
      </c>
      <c r="F48" s="174">
        <v>40831</v>
      </c>
      <c r="G48" s="180">
        <v>24155</v>
      </c>
      <c r="H48" s="175" t="s">
        <v>194</v>
      </c>
      <c r="I48" s="172">
        <v>6</v>
      </c>
      <c r="J48" s="171">
        <v>1000</v>
      </c>
      <c r="K48" s="171">
        <v>2162.7161376433787</v>
      </c>
      <c r="L48" s="171" t="s">
        <v>64</v>
      </c>
      <c r="M48" s="171">
        <v>51987357.2</v>
      </c>
    </row>
    <row r="49" spans="1:13" ht="12.75">
      <c r="A49" s="36" t="s">
        <v>193</v>
      </c>
      <c r="B49" s="36" t="s">
        <v>185</v>
      </c>
      <c r="C49" s="171" t="s">
        <v>110</v>
      </c>
      <c r="D49" s="174">
        <v>36509</v>
      </c>
      <c r="E49" s="174">
        <v>36509</v>
      </c>
      <c r="F49" s="174">
        <v>40862</v>
      </c>
      <c r="G49" s="180">
        <v>24155</v>
      </c>
      <c r="H49" s="175" t="s">
        <v>194</v>
      </c>
      <c r="I49" s="172">
        <v>6</v>
      </c>
      <c r="J49" s="171">
        <v>1000</v>
      </c>
      <c r="K49" s="171">
        <v>2162.7161376433787</v>
      </c>
      <c r="L49" s="171" t="s">
        <v>64</v>
      </c>
      <c r="M49" s="171">
        <v>51987357.2</v>
      </c>
    </row>
    <row r="50" spans="1:13" ht="12.75">
      <c r="A50" s="36" t="s">
        <v>193</v>
      </c>
      <c r="B50" s="36" t="s">
        <v>185</v>
      </c>
      <c r="C50" s="171" t="s">
        <v>111</v>
      </c>
      <c r="D50" s="174">
        <v>36509</v>
      </c>
      <c r="E50" s="174">
        <v>36509</v>
      </c>
      <c r="F50" s="174">
        <v>40892</v>
      </c>
      <c r="G50" s="180">
        <v>24155</v>
      </c>
      <c r="H50" s="175" t="s">
        <v>194</v>
      </c>
      <c r="I50" s="172">
        <v>6</v>
      </c>
      <c r="J50" s="171">
        <v>1000</v>
      </c>
      <c r="K50" s="171">
        <v>2162.7161376433787</v>
      </c>
      <c r="L50" s="171" t="s">
        <v>64</v>
      </c>
      <c r="M50" s="171">
        <v>51987357.2</v>
      </c>
    </row>
    <row r="51" spans="1:13" ht="12.75">
      <c r="A51" s="36" t="s">
        <v>193</v>
      </c>
      <c r="B51" s="36" t="s">
        <v>185</v>
      </c>
      <c r="C51" s="171" t="s">
        <v>112</v>
      </c>
      <c r="D51" s="174">
        <v>36509</v>
      </c>
      <c r="E51" s="174">
        <v>36509</v>
      </c>
      <c r="F51" s="174">
        <v>40923</v>
      </c>
      <c r="G51" s="180">
        <v>23181</v>
      </c>
      <c r="H51" s="175" t="s">
        <v>194</v>
      </c>
      <c r="I51" s="172">
        <v>6</v>
      </c>
      <c r="J51" s="171">
        <v>1000</v>
      </c>
      <c r="K51" s="171">
        <v>2162.7161376433787</v>
      </c>
      <c r="L51" s="171" t="s">
        <v>64</v>
      </c>
      <c r="M51" s="171">
        <v>49891075.44</v>
      </c>
    </row>
    <row r="52" spans="1:13" ht="12.75">
      <c r="A52" s="36" t="s">
        <v>193</v>
      </c>
      <c r="B52" s="36" t="s">
        <v>185</v>
      </c>
      <c r="C52" s="171" t="s">
        <v>113</v>
      </c>
      <c r="D52" s="174">
        <v>36509</v>
      </c>
      <c r="E52" s="174">
        <v>36509</v>
      </c>
      <c r="F52" s="174">
        <v>40954</v>
      </c>
      <c r="G52" s="180">
        <v>23181</v>
      </c>
      <c r="H52" s="175" t="s">
        <v>194</v>
      </c>
      <c r="I52" s="172">
        <v>6</v>
      </c>
      <c r="J52" s="171">
        <v>1000</v>
      </c>
      <c r="K52" s="171">
        <v>2162.7161376433787</v>
      </c>
      <c r="L52" s="171" t="s">
        <v>64</v>
      </c>
      <c r="M52" s="171">
        <v>49891075.44</v>
      </c>
    </row>
    <row r="53" spans="1:13" ht="12.75">
      <c r="A53" s="36" t="s">
        <v>193</v>
      </c>
      <c r="B53" s="36" t="s">
        <v>185</v>
      </c>
      <c r="C53" s="171" t="s">
        <v>114</v>
      </c>
      <c r="D53" s="174">
        <v>36509</v>
      </c>
      <c r="E53" s="174">
        <v>36509</v>
      </c>
      <c r="F53" s="174">
        <v>40983</v>
      </c>
      <c r="G53" s="180">
        <v>23181</v>
      </c>
      <c r="H53" s="175" t="s">
        <v>194</v>
      </c>
      <c r="I53" s="172">
        <v>6</v>
      </c>
      <c r="J53" s="171">
        <v>1000</v>
      </c>
      <c r="K53" s="171">
        <v>2162.7161376433787</v>
      </c>
      <c r="L53" s="171" t="s">
        <v>64</v>
      </c>
      <c r="M53" s="171">
        <v>49891075.44</v>
      </c>
    </row>
    <row r="54" spans="1:13" ht="12.75">
      <c r="A54" s="36" t="s">
        <v>193</v>
      </c>
      <c r="B54" s="36" t="s">
        <v>185</v>
      </c>
      <c r="C54" s="171" t="s">
        <v>115</v>
      </c>
      <c r="D54" s="174">
        <v>36509</v>
      </c>
      <c r="E54" s="174">
        <v>36509</v>
      </c>
      <c r="F54" s="174">
        <v>41014</v>
      </c>
      <c r="G54" s="180">
        <v>23181</v>
      </c>
      <c r="H54" s="175" t="s">
        <v>194</v>
      </c>
      <c r="I54" s="172">
        <v>6</v>
      </c>
      <c r="J54" s="171">
        <v>1000</v>
      </c>
      <c r="K54" s="171">
        <v>2162.7161376433787</v>
      </c>
      <c r="L54" s="171" t="s">
        <v>64</v>
      </c>
      <c r="M54" s="171">
        <v>49891075.44</v>
      </c>
    </row>
    <row r="55" spans="1:13" ht="12.75">
      <c r="A55" s="36" t="s">
        <v>193</v>
      </c>
      <c r="B55" s="36" t="s">
        <v>185</v>
      </c>
      <c r="C55" s="171" t="s">
        <v>116</v>
      </c>
      <c r="D55" s="174">
        <v>36509</v>
      </c>
      <c r="E55" s="174">
        <v>36509</v>
      </c>
      <c r="F55" s="174">
        <v>41044</v>
      </c>
      <c r="G55" s="180">
        <v>23181</v>
      </c>
      <c r="H55" s="175" t="s">
        <v>194</v>
      </c>
      <c r="I55" s="172">
        <v>6</v>
      </c>
      <c r="J55" s="171">
        <v>1000</v>
      </c>
      <c r="K55" s="171">
        <v>2162.7161376433787</v>
      </c>
      <c r="L55" s="171" t="s">
        <v>64</v>
      </c>
      <c r="M55" s="171">
        <v>49891075.44</v>
      </c>
    </row>
    <row r="56" spans="1:13" ht="12.75">
      <c r="A56" s="36" t="s">
        <v>193</v>
      </c>
      <c r="B56" s="36" t="s">
        <v>185</v>
      </c>
      <c r="C56" s="171" t="s">
        <v>117</v>
      </c>
      <c r="D56" s="174">
        <v>36509</v>
      </c>
      <c r="E56" s="174">
        <v>36509</v>
      </c>
      <c r="F56" s="174">
        <v>41075</v>
      </c>
      <c r="G56" s="180">
        <v>23181</v>
      </c>
      <c r="H56" s="175" t="s">
        <v>194</v>
      </c>
      <c r="I56" s="172">
        <v>6</v>
      </c>
      <c r="J56" s="171">
        <v>1000</v>
      </c>
      <c r="K56" s="171">
        <v>2162.7161376433787</v>
      </c>
      <c r="L56" s="171" t="s">
        <v>64</v>
      </c>
      <c r="M56" s="171">
        <v>49891075.44</v>
      </c>
    </row>
    <row r="57" spans="1:13" ht="12.75">
      <c r="A57" s="36" t="s">
        <v>193</v>
      </c>
      <c r="B57" s="36" t="s">
        <v>185</v>
      </c>
      <c r="C57" s="171" t="s">
        <v>118</v>
      </c>
      <c r="D57" s="174">
        <v>36509</v>
      </c>
      <c r="E57" s="174">
        <v>36509</v>
      </c>
      <c r="F57" s="174">
        <v>41105</v>
      </c>
      <c r="G57" s="180">
        <v>23181</v>
      </c>
      <c r="H57" s="175" t="s">
        <v>194</v>
      </c>
      <c r="I57" s="172">
        <v>6</v>
      </c>
      <c r="J57" s="171">
        <v>1000</v>
      </c>
      <c r="K57" s="171">
        <v>2162.7161376433787</v>
      </c>
      <c r="L57" s="171" t="s">
        <v>64</v>
      </c>
      <c r="M57" s="171">
        <v>49891075.44</v>
      </c>
    </row>
    <row r="58" spans="1:13" ht="12.75">
      <c r="A58" s="36" t="s">
        <v>193</v>
      </c>
      <c r="B58" s="36" t="s">
        <v>185</v>
      </c>
      <c r="C58" s="171" t="s">
        <v>119</v>
      </c>
      <c r="D58" s="174">
        <v>36509</v>
      </c>
      <c r="E58" s="174">
        <v>36509</v>
      </c>
      <c r="F58" s="174">
        <v>41136</v>
      </c>
      <c r="G58" s="180">
        <v>23181</v>
      </c>
      <c r="H58" s="175" t="s">
        <v>194</v>
      </c>
      <c r="I58" s="172">
        <v>6</v>
      </c>
      <c r="J58" s="171">
        <v>1000</v>
      </c>
      <c r="K58" s="171">
        <v>2162.7161376433787</v>
      </c>
      <c r="L58" s="171" t="s">
        <v>64</v>
      </c>
      <c r="M58" s="171">
        <v>49891075.44</v>
      </c>
    </row>
    <row r="59" spans="1:13" ht="12.75">
      <c r="A59" s="36" t="s">
        <v>193</v>
      </c>
      <c r="B59" s="36" t="s">
        <v>185</v>
      </c>
      <c r="C59" s="171" t="s">
        <v>120</v>
      </c>
      <c r="D59" s="174">
        <v>36509</v>
      </c>
      <c r="E59" s="174">
        <v>36509</v>
      </c>
      <c r="F59" s="174">
        <v>41167</v>
      </c>
      <c r="G59" s="180">
        <v>23181</v>
      </c>
      <c r="H59" s="175" t="s">
        <v>194</v>
      </c>
      <c r="I59" s="172">
        <v>6</v>
      </c>
      <c r="J59" s="171">
        <v>1000</v>
      </c>
      <c r="K59" s="171">
        <v>2162.7161376433787</v>
      </c>
      <c r="L59" s="171" t="s">
        <v>64</v>
      </c>
      <c r="M59" s="171">
        <v>49891075.44</v>
      </c>
    </row>
    <row r="60" spans="1:13" ht="12.75">
      <c r="A60" s="36" t="s">
        <v>193</v>
      </c>
      <c r="B60" s="36" t="s">
        <v>185</v>
      </c>
      <c r="C60" s="171" t="s">
        <v>121</v>
      </c>
      <c r="D60" s="174">
        <v>36509</v>
      </c>
      <c r="E60" s="174">
        <v>36509</v>
      </c>
      <c r="F60" s="174">
        <v>41197</v>
      </c>
      <c r="G60" s="180">
        <v>23181</v>
      </c>
      <c r="H60" s="175" t="s">
        <v>194</v>
      </c>
      <c r="I60" s="172">
        <v>6</v>
      </c>
      <c r="J60" s="171">
        <v>1000</v>
      </c>
      <c r="K60" s="171">
        <v>2162.7161376433787</v>
      </c>
      <c r="L60" s="171" t="s">
        <v>64</v>
      </c>
      <c r="M60" s="171">
        <v>49891075.44</v>
      </c>
    </row>
    <row r="61" spans="1:13" ht="12.75">
      <c r="A61" s="36" t="s">
        <v>193</v>
      </c>
      <c r="B61" s="36" t="s">
        <v>185</v>
      </c>
      <c r="C61" s="171" t="s">
        <v>122</v>
      </c>
      <c r="D61" s="174">
        <v>36509</v>
      </c>
      <c r="E61" s="174">
        <v>36509</v>
      </c>
      <c r="F61" s="174">
        <v>41228</v>
      </c>
      <c r="G61" s="180">
        <v>23181</v>
      </c>
      <c r="H61" s="175" t="s">
        <v>194</v>
      </c>
      <c r="I61" s="172">
        <v>6</v>
      </c>
      <c r="J61" s="171">
        <v>1000</v>
      </c>
      <c r="K61" s="171">
        <v>2162.7161376433787</v>
      </c>
      <c r="L61" s="171" t="s">
        <v>64</v>
      </c>
      <c r="M61" s="171">
        <v>49891075.44</v>
      </c>
    </row>
    <row r="62" spans="1:13" ht="12.75">
      <c r="A62" s="36" t="s">
        <v>193</v>
      </c>
      <c r="B62" s="36" t="s">
        <v>185</v>
      </c>
      <c r="C62" s="171" t="s">
        <v>123</v>
      </c>
      <c r="D62" s="174">
        <v>36509</v>
      </c>
      <c r="E62" s="174">
        <v>36509</v>
      </c>
      <c r="F62" s="174">
        <v>41258</v>
      </c>
      <c r="G62" s="180">
        <v>23181</v>
      </c>
      <c r="H62" s="175" t="s">
        <v>194</v>
      </c>
      <c r="I62" s="172">
        <v>6</v>
      </c>
      <c r="J62" s="171">
        <v>1000</v>
      </c>
      <c r="K62" s="171">
        <v>2162.7161376433787</v>
      </c>
      <c r="L62" s="171" t="s">
        <v>64</v>
      </c>
      <c r="M62" s="171">
        <v>49891075.44</v>
      </c>
    </row>
    <row r="63" spans="1:13" ht="12.75">
      <c r="A63" s="36" t="s">
        <v>193</v>
      </c>
      <c r="B63" s="36" t="s">
        <v>185</v>
      </c>
      <c r="C63" s="171" t="s">
        <v>124</v>
      </c>
      <c r="D63" s="174">
        <v>36509</v>
      </c>
      <c r="E63" s="174">
        <v>36509</v>
      </c>
      <c r="F63" s="174">
        <v>41289</v>
      </c>
      <c r="G63" s="180">
        <v>22230</v>
      </c>
      <c r="H63" s="175" t="s">
        <v>194</v>
      </c>
      <c r="I63" s="172">
        <v>6</v>
      </c>
      <c r="J63" s="171">
        <v>1000</v>
      </c>
      <c r="K63" s="171">
        <v>2162.7161376433787</v>
      </c>
      <c r="L63" s="171" t="s">
        <v>64</v>
      </c>
      <c r="M63" s="171">
        <v>47844295.2</v>
      </c>
    </row>
    <row r="64" spans="1:13" ht="12.75">
      <c r="A64" s="36" t="s">
        <v>193</v>
      </c>
      <c r="B64" s="36" t="s">
        <v>185</v>
      </c>
      <c r="C64" s="171" t="s">
        <v>125</v>
      </c>
      <c r="D64" s="174">
        <v>36509</v>
      </c>
      <c r="E64" s="174">
        <v>36509</v>
      </c>
      <c r="F64" s="174">
        <v>41320</v>
      </c>
      <c r="G64" s="180">
        <v>22230</v>
      </c>
      <c r="H64" s="175" t="s">
        <v>194</v>
      </c>
      <c r="I64" s="172">
        <v>6</v>
      </c>
      <c r="J64" s="171">
        <v>1000</v>
      </c>
      <c r="K64" s="171">
        <v>2162.7161376433787</v>
      </c>
      <c r="L64" s="171" t="s">
        <v>64</v>
      </c>
      <c r="M64" s="171">
        <v>47844295.2</v>
      </c>
    </row>
    <row r="65" spans="1:13" ht="12.75">
      <c r="A65" s="36" t="s">
        <v>193</v>
      </c>
      <c r="B65" s="36" t="s">
        <v>185</v>
      </c>
      <c r="C65" s="171" t="s">
        <v>126</v>
      </c>
      <c r="D65" s="174">
        <v>36509</v>
      </c>
      <c r="E65" s="174">
        <v>36509</v>
      </c>
      <c r="F65" s="174">
        <v>41348</v>
      </c>
      <c r="G65" s="180">
        <v>22230</v>
      </c>
      <c r="H65" s="175" t="s">
        <v>194</v>
      </c>
      <c r="I65" s="172">
        <v>6</v>
      </c>
      <c r="J65" s="171">
        <v>1000</v>
      </c>
      <c r="K65" s="171">
        <v>2162.7161376433787</v>
      </c>
      <c r="L65" s="171" t="s">
        <v>64</v>
      </c>
      <c r="M65" s="171">
        <v>47844295.2</v>
      </c>
    </row>
    <row r="66" spans="1:13" ht="12.75">
      <c r="A66" s="36" t="s">
        <v>193</v>
      </c>
      <c r="B66" s="36" t="s">
        <v>185</v>
      </c>
      <c r="C66" s="171" t="s">
        <v>127</v>
      </c>
      <c r="D66" s="174">
        <v>36509</v>
      </c>
      <c r="E66" s="174">
        <v>36509</v>
      </c>
      <c r="F66" s="174">
        <v>41379</v>
      </c>
      <c r="G66" s="180">
        <v>22230</v>
      </c>
      <c r="H66" s="175" t="s">
        <v>194</v>
      </c>
      <c r="I66" s="172">
        <v>6</v>
      </c>
      <c r="J66" s="171">
        <v>1000</v>
      </c>
      <c r="K66" s="171">
        <v>2162.7161376433787</v>
      </c>
      <c r="L66" s="171" t="s">
        <v>64</v>
      </c>
      <c r="M66" s="171">
        <v>47844295.2</v>
      </c>
    </row>
    <row r="67" spans="1:13" ht="12.75">
      <c r="A67" s="36" t="s">
        <v>193</v>
      </c>
      <c r="B67" s="36" t="s">
        <v>185</v>
      </c>
      <c r="C67" s="171" t="s">
        <v>128</v>
      </c>
      <c r="D67" s="174">
        <v>36509</v>
      </c>
      <c r="E67" s="174">
        <v>36509</v>
      </c>
      <c r="F67" s="174">
        <v>41409</v>
      </c>
      <c r="G67" s="180">
        <v>22230</v>
      </c>
      <c r="H67" s="175" t="s">
        <v>194</v>
      </c>
      <c r="I67" s="172">
        <v>6</v>
      </c>
      <c r="J67" s="171">
        <v>1000</v>
      </c>
      <c r="K67" s="171">
        <v>2162.7161376433787</v>
      </c>
      <c r="L67" s="171" t="s">
        <v>64</v>
      </c>
      <c r="M67" s="171">
        <v>47844295.2</v>
      </c>
    </row>
    <row r="68" spans="1:13" ht="12.75">
      <c r="A68" s="36" t="s">
        <v>193</v>
      </c>
      <c r="B68" s="36" t="s">
        <v>185</v>
      </c>
      <c r="C68" s="171" t="s">
        <v>129</v>
      </c>
      <c r="D68" s="174">
        <v>36509</v>
      </c>
      <c r="E68" s="174">
        <v>36509</v>
      </c>
      <c r="F68" s="174">
        <v>41440</v>
      </c>
      <c r="G68" s="180">
        <v>22230</v>
      </c>
      <c r="H68" s="175" t="s">
        <v>194</v>
      </c>
      <c r="I68" s="172">
        <v>6</v>
      </c>
      <c r="J68" s="171">
        <v>1000</v>
      </c>
      <c r="K68" s="171">
        <v>2162.7161376433787</v>
      </c>
      <c r="L68" s="171" t="s">
        <v>64</v>
      </c>
      <c r="M68" s="171">
        <v>47844295.2</v>
      </c>
    </row>
    <row r="69" spans="1:13" ht="12.75">
      <c r="A69" s="36" t="s">
        <v>193</v>
      </c>
      <c r="B69" s="36" t="s">
        <v>185</v>
      </c>
      <c r="C69" s="171" t="s">
        <v>130</v>
      </c>
      <c r="D69" s="174">
        <v>36509</v>
      </c>
      <c r="E69" s="174">
        <v>36509</v>
      </c>
      <c r="F69" s="174">
        <v>41470</v>
      </c>
      <c r="G69" s="180">
        <v>22230</v>
      </c>
      <c r="H69" s="175" t="s">
        <v>194</v>
      </c>
      <c r="I69" s="172">
        <v>6</v>
      </c>
      <c r="J69" s="171">
        <v>1000</v>
      </c>
      <c r="K69" s="171">
        <v>2162.7161376433787</v>
      </c>
      <c r="L69" s="171" t="s">
        <v>64</v>
      </c>
      <c r="M69" s="171">
        <v>47844295.2</v>
      </c>
    </row>
    <row r="70" spans="1:13" ht="12.75">
      <c r="A70" s="36" t="s">
        <v>193</v>
      </c>
      <c r="B70" s="36" t="s">
        <v>185</v>
      </c>
      <c r="C70" s="171" t="s">
        <v>131</v>
      </c>
      <c r="D70" s="174">
        <v>36509</v>
      </c>
      <c r="E70" s="174">
        <v>36509</v>
      </c>
      <c r="F70" s="174">
        <v>41501</v>
      </c>
      <c r="G70" s="180">
        <v>22230</v>
      </c>
      <c r="H70" s="175" t="s">
        <v>194</v>
      </c>
      <c r="I70" s="172">
        <v>6</v>
      </c>
      <c r="J70" s="171">
        <v>1000</v>
      </c>
      <c r="K70" s="171">
        <v>2162.7161376433787</v>
      </c>
      <c r="L70" s="171" t="s">
        <v>64</v>
      </c>
      <c r="M70" s="171">
        <v>47844295.2</v>
      </c>
    </row>
    <row r="71" spans="1:13" ht="12.75">
      <c r="A71" s="36" t="s">
        <v>193</v>
      </c>
      <c r="B71" s="36" t="s">
        <v>185</v>
      </c>
      <c r="C71" s="171" t="s">
        <v>132</v>
      </c>
      <c r="D71" s="174">
        <v>36509</v>
      </c>
      <c r="E71" s="174">
        <v>36509</v>
      </c>
      <c r="F71" s="174">
        <v>41532</v>
      </c>
      <c r="G71" s="180">
        <v>22230</v>
      </c>
      <c r="H71" s="175" t="s">
        <v>194</v>
      </c>
      <c r="I71" s="172">
        <v>6</v>
      </c>
      <c r="J71" s="171">
        <v>1000</v>
      </c>
      <c r="K71" s="171">
        <v>2162.7161376433787</v>
      </c>
      <c r="L71" s="171" t="s">
        <v>64</v>
      </c>
      <c r="M71" s="171">
        <v>47844295.2</v>
      </c>
    </row>
    <row r="72" spans="1:13" ht="12.75">
      <c r="A72" s="36" t="s">
        <v>193</v>
      </c>
      <c r="B72" s="36" t="s">
        <v>185</v>
      </c>
      <c r="C72" s="171" t="s">
        <v>133</v>
      </c>
      <c r="D72" s="174">
        <v>36509</v>
      </c>
      <c r="E72" s="174">
        <v>36509</v>
      </c>
      <c r="F72" s="174">
        <v>41562</v>
      </c>
      <c r="G72" s="180">
        <v>22230</v>
      </c>
      <c r="H72" s="175" t="s">
        <v>194</v>
      </c>
      <c r="I72" s="172">
        <v>6</v>
      </c>
      <c r="J72" s="171">
        <v>1000</v>
      </c>
      <c r="K72" s="171">
        <v>2162.7161376433787</v>
      </c>
      <c r="L72" s="171" t="s">
        <v>64</v>
      </c>
      <c r="M72" s="171">
        <v>47844295.2</v>
      </c>
    </row>
    <row r="73" spans="1:13" ht="12.75">
      <c r="A73" s="36" t="s">
        <v>193</v>
      </c>
      <c r="B73" s="36" t="s">
        <v>185</v>
      </c>
      <c r="C73" s="171" t="s">
        <v>134</v>
      </c>
      <c r="D73" s="174">
        <v>36509</v>
      </c>
      <c r="E73" s="174">
        <v>36509</v>
      </c>
      <c r="F73" s="174">
        <v>41593</v>
      </c>
      <c r="G73" s="180">
        <v>22230</v>
      </c>
      <c r="H73" s="175" t="s">
        <v>194</v>
      </c>
      <c r="I73" s="172">
        <v>6</v>
      </c>
      <c r="J73" s="171">
        <v>1000</v>
      </c>
      <c r="K73" s="171">
        <v>2162.7161376433787</v>
      </c>
      <c r="L73" s="171" t="s">
        <v>64</v>
      </c>
      <c r="M73" s="171">
        <v>47844295.2</v>
      </c>
    </row>
    <row r="74" spans="1:13" ht="12.75">
      <c r="A74" s="36" t="s">
        <v>193</v>
      </c>
      <c r="B74" s="36" t="s">
        <v>185</v>
      </c>
      <c r="C74" s="171" t="s">
        <v>135</v>
      </c>
      <c r="D74" s="174">
        <v>36509</v>
      </c>
      <c r="E74" s="174">
        <v>36509</v>
      </c>
      <c r="F74" s="174">
        <v>41623</v>
      </c>
      <c r="G74" s="180">
        <v>22230</v>
      </c>
      <c r="H74" s="175" t="s">
        <v>194</v>
      </c>
      <c r="I74" s="172">
        <v>6</v>
      </c>
      <c r="J74" s="171">
        <v>1000</v>
      </c>
      <c r="K74" s="171">
        <v>2162.7161376433787</v>
      </c>
      <c r="L74" s="171" t="s">
        <v>64</v>
      </c>
      <c r="M74" s="171">
        <v>47844295.2</v>
      </c>
    </row>
    <row r="75" spans="1:13" ht="12.75">
      <c r="A75" s="36" t="s">
        <v>193</v>
      </c>
      <c r="B75" s="36" t="s">
        <v>185</v>
      </c>
      <c r="C75" s="171" t="s">
        <v>136</v>
      </c>
      <c r="D75" s="174">
        <v>36509</v>
      </c>
      <c r="E75" s="174">
        <v>36509</v>
      </c>
      <c r="F75" s="174">
        <v>41654</v>
      </c>
      <c r="G75" s="180">
        <v>19128</v>
      </c>
      <c r="H75" s="175" t="s">
        <v>194</v>
      </c>
      <c r="I75" s="172">
        <v>6</v>
      </c>
      <c r="J75" s="171">
        <v>1000</v>
      </c>
      <c r="K75" s="171">
        <v>2162.7161376433787</v>
      </c>
      <c r="L75" s="171" t="s">
        <v>64</v>
      </c>
      <c r="M75" s="171">
        <v>41168046.72</v>
      </c>
    </row>
    <row r="76" spans="1:13" ht="12.75">
      <c r="A76" s="36" t="s">
        <v>193</v>
      </c>
      <c r="B76" s="36" t="s">
        <v>185</v>
      </c>
      <c r="C76" s="171" t="s">
        <v>137</v>
      </c>
      <c r="D76" s="174">
        <v>36509</v>
      </c>
      <c r="E76" s="174">
        <v>36509</v>
      </c>
      <c r="F76" s="174">
        <v>41685</v>
      </c>
      <c r="G76" s="180">
        <v>19128</v>
      </c>
      <c r="H76" s="175" t="s">
        <v>194</v>
      </c>
      <c r="I76" s="172">
        <v>6</v>
      </c>
      <c r="J76" s="171">
        <v>1000</v>
      </c>
      <c r="K76" s="171">
        <v>2162.7161376433787</v>
      </c>
      <c r="L76" s="171" t="s">
        <v>64</v>
      </c>
      <c r="M76" s="171">
        <v>41168046.72</v>
      </c>
    </row>
    <row r="77" spans="1:13" ht="12.75">
      <c r="A77" s="36" t="s">
        <v>193</v>
      </c>
      <c r="B77" s="36" t="s">
        <v>185</v>
      </c>
      <c r="C77" s="171" t="s">
        <v>138</v>
      </c>
      <c r="D77" s="174">
        <v>36509</v>
      </c>
      <c r="E77" s="174">
        <v>36509</v>
      </c>
      <c r="F77" s="174">
        <v>41713</v>
      </c>
      <c r="G77" s="180">
        <v>19128</v>
      </c>
      <c r="H77" s="175" t="s">
        <v>194</v>
      </c>
      <c r="I77" s="172">
        <v>6</v>
      </c>
      <c r="J77" s="171">
        <v>1000</v>
      </c>
      <c r="K77" s="171">
        <v>2162.7161376433787</v>
      </c>
      <c r="L77" s="171" t="s">
        <v>64</v>
      </c>
      <c r="M77" s="171">
        <v>41168046.72</v>
      </c>
    </row>
    <row r="78" spans="1:13" ht="12.75">
      <c r="A78" s="36" t="s">
        <v>193</v>
      </c>
      <c r="B78" s="36" t="s">
        <v>185</v>
      </c>
      <c r="C78" s="171" t="s">
        <v>139</v>
      </c>
      <c r="D78" s="174">
        <v>36509</v>
      </c>
      <c r="E78" s="174">
        <v>36509</v>
      </c>
      <c r="F78" s="174">
        <v>41744</v>
      </c>
      <c r="G78" s="180">
        <v>19128</v>
      </c>
      <c r="H78" s="175" t="s">
        <v>194</v>
      </c>
      <c r="I78" s="172">
        <v>6</v>
      </c>
      <c r="J78" s="171">
        <v>1000</v>
      </c>
      <c r="K78" s="171">
        <v>2162.7161376433787</v>
      </c>
      <c r="L78" s="171" t="s">
        <v>64</v>
      </c>
      <c r="M78" s="171">
        <v>41168046.72</v>
      </c>
    </row>
    <row r="79" spans="1:13" ht="12.75">
      <c r="A79" s="36" t="s">
        <v>193</v>
      </c>
      <c r="B79" s="36" t="s">
        <v>185</v>
      </c>
      <c r="C79" s="171" t="s">
        <v>140</v>
      </c>
      <c r="D79" s="174">
        <v>36509</v>
      </c>
      <c r="E79" s="174">
        <v>36509</v>
      </c>
      <c r="F79" s="174">
        <v>41774</v>
      </c>
      <c r="G79" s="180">
        <v>19128</v>
      </c>
      <c r="H79" s="175" t="s">
        <v>194</v>
      </c>
      <c r="I79" s="172">
        <v>6</v>
      </c>
      <c r="J79" s="171">
        <v>1000</v>
      </c>
      <c r="K79" s="171">
        <v>2162.7161376433787</v>
      </c>
      <c r="L79" s="171" t="s">
        <v>64</v>
      </c>
      <c r="M79" s="171">
        <v>41168046.72</v>
      </c>
    </row>
    <row r="80" spans="1:13" ht="12.75">
      <c r="A80" s="36" t="s">
        <v>193</v>
      </c>
      <c r="B80" s="36" t="s">
        <v>185</v>
      </c>
      <c r="C80" s="171" t="s">
        <v>141</v>
      </c>
      <c r="D80" s="174">
        <v>36509</v>
      </c>
      <c r="E80" s="174">
        <v>36509</v>
      </c>
      <c r="F80" s="174">
        <v>41805</v>
      </c>
      <c r="G80" s="180">
        <v>19128</v>
      </c>
      <c r="H80" s="175" t="s">
        <v>194</v>
      </c>
      <c r="I80" s="172">
        <v>6</v>
      </c>
      <c r="J80" s="171">
        <v>1000</v>
      </c>
      <c r="K80" s="171">
        <v>2162.7161376433787</v>
      </c>
      <c r="L80" s="171" t="s">
        <v>64</v>
      </c>
      <c r="M80" s="171">
        <v>41168046.72</v>
      </c>
    </row>
    <row r="81" spans="1:13" ht="12.75">
      <c r="A81" s="36" t="s">
        <v>193</v>
      </c>
      <c r="B81" s="36" t="s">
        <v>185</v>
      </c>
      <c r="C81" s="171" t="s">
        <v>142</v>
      </c>
      <c r="D81" s="174">
        <v>36509</v>
      </c>
      <c r="E81" s="174">
        <v>36509</v>
      </c>
      <c r="F81" s="174">
        <v>41835</v>
      </c>
      <c r="G81" s="180">
        <v>19128</v>
      </c>
      <c r="H81" s="175" t="s">
        <v>194</v>
      </c>
      <c r="I81" s="172">
        <v>6</v>
      </c>
      <c r="J81" s="171">
        <v>1000</v>
      </c>
      <c r="K81" s="171">
        <v>2162.7161376433787</v>
      </c>
      <c r="L81" s="171" t="s">
        <v>64</v>
      </c>
      <c r="M81" s="171">
        <v>41168046.72</v>
      </c>
    </row>
    <row r="82" spans="1:13" ht="12.75">
      <c r="A82" s="36" t="s">
        <v>193</v>
      </c>
      <c r="B82" s="36" t="s">
        <v>185</v>
      </c>
      <c r="C82" s="171" t="s">
        <v>143</v>
      </c>
      <c r="D82" s="174">
        <v>36509</v>
      </c>
      <c r="E82" s="174">
        <v>36509</v>
      </c>
      <c r="F82" s="174">
        <v>41866</v>
      </c>
      <c r="G82" s="180">
        <v>19128</v>
      </c>
      <c r="H82" s="175" t="s">
        <v>194</v>
      </c>
      <c r="I82" s="172">
        <v>6</v>
      </c>
      <c r="J82" s="171">
        <v>1000</v>
      </c>
      <c r="K82" s="171">
        <v>2162.7161376433787</v>
      </c>
      <c r="L82" s="171" t="s">
        <v>64</v>
      </c>
      <c r="M82" s="171">
        <v>41168046.72</v>
      </c>
    </row>
    <row r="83" spans="1:13" ht="12.75">
      <c r="A83" s="36" t="s">
        <v>193</v>
      </c>
      <c r="B83" s="36" t="s">
        <v>185</v>
      </c>
      <c r="C83" s="171" t="s">
        <v>144</v>
      </c>
      <c r="D83" s="174">
        <v>36509</v>
      </c>
      <c r="E83" s="174">
        <v>36509</v>
      </c>
      <c r="F83" s="174">
        <v>41897</v>
      </c>
      <c r="G83" s="180">
        <v>19128</v>
      </c>
      <c r="H83" s="175" t="s">
        <v>194</v>
      </c>
      <c r="I83" s="172">
        <v>6</v>
      </c>
      <c r="J83" s="171">
        <v>1000</v>
      </c>
      <c r="K83" s="171">
        <v>2162.7161376433787</v>
      </c>
      <c r="L83" s="171" t="s">
        <v>64</v>
      </c>
      <c r="M83" s="171">
        <v>41168046.72</v>
      </c>
    </row>
    <row r="84" spans="1:13" ht="12.75">
      <c r="A84" s="36" t="s">
        <v>193</v>
      </c>
      <c r="B84" s="36" t="s">
        <v>185</v>
      </c>
      <c r="C84" s="171" t="s">
        <v>145</v>
      </c>
      <c r="D84" s="174">
        <v>36509</v>
      </c>
      <c r="E84" s="174">
        <v>36509</v>
      </c>
      <c r="F84" s="174">
        <v>41927</v>
      </c>
      <c r="G84" s="180">
        <v>19128</v>
      </c>
      <c r="H84" s="175" t="s">
        <v>194</v>
      </c>
      <c r="I84" s="172">
        <v>6</v>
      </c>
      <c r="J84" s="171">
        <v>1000</v>
      </c>
      <c r="K84" s="171">
        <v>2162.7161376433787</v>
      </c>
      <c r="L84" s="171" t="s">
        <v>64</v>
      </c>
      <c r="M84" s="171">
        <v>41168046.72</v>
      </c>
    </row>
    <row r="85" spans="1:13" ht="12.75">
      <c r="A85" s="36" t="s">
        <v>193</v>
      </c>
      <c r="B85" s="36" t="s">
        <v>185</v>
      </c>
      <c r="C85" s="171" t="s">
        <v>146</v>
      </c>
      <c r="D85" s="174">
        <v>36509</v>
      </c>
      <c r="E85" s="174">
        <v>36509</v>
      </c>
      <c r="F85" s="174">
        <v>41958</v>
      </c>
      <c r="G85" s="180">
        <v>19128</v>
      </c>
      <c r="H85" s="175" t="s">
        <v>194</v>
      </c>
      <c r="I85" s="172">
        <v>6</v>
      </c>
      <c r="J85" s="171">
        <v>1000</v>
      </c>
      <c r="K85" s="171">
        <v>2162.7161376433787</v>
      </c>
      <c r="L85" s="171" t="s">
        <v>64</v>
      </c>
      <c r="M85" s="171">
        <v>41168046.72</v>
      </c>
    </row>
    <row r="86" spans="1:13" ht="12.75">
      <c r="A86" s="36" t="s">
        <v>193</v>
      </c>
      <c r="B86" s="36" t="s">
        <v>185</v>
      </c>
      <c r="C86" s="171" t="s">
        <v>147</v>
      </c>
      <c r="D86" s="174">
        <v>36509</v>
      </c>
      <c r="E86" s="174">
        <v>36509</v>
      </c>
      <c r="F86" s="174">
        <v>41988</v>
      </c>
      <c r="G86" s="180">
        <v>19304</v>
      </c>
      <c r="H86" s="175" t="s">
        <v>194</v>
      </c>
      <c r="I86" s="172">
        <v>6</v>
      </c>
      <c r="J86" s="171">
        <v>1000</v>
      </c>
      <c r="K86" s="171">
        <v>2162.7161376433787</v>
      </c>
      <c r="L86" s="171" t="s">
        <v>64</v>
      </c>
      <c r="M86" s="171">
        <v>41546840.96</v>
      </c>
    </row>
    <row r="87" spans="1:13" ht="12.75">
      <c r="A87" s="178" t="s">
        <v>149</v>
      </c>
      <c r="B87" s="178"/>
      <c r="C87" s="178"/>
      <c r="D87" s="178"/>
      <c r="E87" s="178"/>
      <c r="F87" s="178"/>
      <c r="G87" s="181">
        <f>SUM(G6:G86)</f>
        <v>2305398</v>
      </c>
      <c r="H87" s="178"/>
      <c r="I87" s="178"/>
      <c r="J87" s="178"/>
      <c r="K87" s="178"/>
      <c r="L87" s="178"/>
      <c r="M87" s="182">
        <f>SUM(M6:M86)</f>
        <v>4961769791.5199995</v>
      </c>
    </row>
  </sheetData>
  <printOptions horizontalCentered="1"/>
  <pageMargins left="0.4" right="0.33" top="0.56" bottom="0.47" header="0.5118110236220472" footer="0.28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RIOPREVIDENCIA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lgomes</dc:creator>
  <cp:keywords/>
  <dc:description/>
  <cp:lastModifiedBy>Rioprevidência</cp:lastModifiedBy>
  <cp:lastPrinted>2008-04-11T21:04:57Z</cp:lastPrinted>
  <dcterms:created xsi:type="dcterms:W3CDTF">2008-03-14T13:22:04Z</dcterms:created>
  <dcterms:modified xsi:type="dcterms:W3CDTF">2008-08-19T14:16:13Z</dcterms:modified>
  <cp:category/>
  <cp:version/>
  <cp:contentType/>
  <cp:contentStatus/>
</cp:coreProperties>
</file>