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Consolidado por limite" sheetId="4" r:id="rId4"/>
    <sheet name="Fundos de Investimento" sheetId="5" r:id="rId5"/>
    <sheet name="Carteira Própria" sheetId="6" r:id="rId6"/>
    <sheet name="Operações Compromissadas" sheetId="7" r:id="rId7"/>
  </sheets>
  <definedNames>
    <definedName name="_xlnm.Print_Area" localSheetId="0">'Capa'!$A$1:$K$24</definedName>
    <definedName name="_xlnm.Print_Area" localSheetId="5">'Carteira Própria'!#REF!</definedName>
    <definedName name="_xlnm.Print_Area" localSheetId="3">'Consolidado por limite'!$A$1:$F$18</definedName>
    <definedName name="_xlnm.Print_Area" localSheetId="1">'Consolidado por tipo de invest.'!$A$1:$C$34</definedName>
    <definedName name="_xlnm.Print_Area" localSheetId="2">'Consolidado por tipo de risco'!$A$1:$C$26</definedName>
    <definedName name="_xlnm.Print_Area" localSheetId="4">'Fundos de Investimento'!$A$1:$U$14</definedName>
    <definedName name="_xlnm.Print_Area" localSheetId="6">'Operações Compromissadas'!$A$1:$J$9</definedName>
  </definedNames>
  <calcPr fullCalcOnLoad="1"/>
</workbook>
</file>

<file path=xl/sharedStrings.xml><?xml version="1.0" encoding="utf-8"?>
<sst xmlns="http://schemas.openxmlformats.org/spreadsheetml/2006/main" count="519" uniqueCount="223">
  <si>
    <t>ITAU-SOBERANO-REFERENCIADO DI FI LP</t>
  </si>
  <si>
    <t>(% do total)</t>
  </si>
  <si>
    <t>Até 100%</t>
  </si>
  <si>
    <t>Participação do RIOPREV nos Fundos de Investimento</t>
  </si>
  <si>
    <t>Quantidade Total</t>
  </si>
  <si>
    <t>Valor Unitário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</si>
  <si>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</si>
  <si>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</si>
  <si>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</si>
  <si>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</si>
  <si>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</si>
  <si>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</si>
  <si>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</si>
  <si>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</si>
  <si>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TOTAIS</t>
  </si>
  <si>
    <t>(R$)</t>
  </si>
  <si>
    <t>Carteira do RIOPREV</t>
  </si>
  <si>
    <t>1.3 - IPCA (NTN-B)</t>
  </si>
  <si>
    <t>1.4 - IGP-DI (CFT - Carteira Própria)</t>
  </si>
  <si>
    <t>Total da Carteira</t>
  </si>
  <si>
    <t>2 - Fundos Referenciados DI</t>
  </si>
  <si>
    <t>Posição consolidada da carteira do RIOPREVIDENCIA por tipo de risco</t>
  </si>
  <si>
    <t>Custodiante</t>
  </si>
  <si>
    <t>Ativo</t>
  </si>
  <si>
    <t>Pós-Fixado</t>
  </si>
  <si>
    <t>Taxa (%aa)</t>
  </si>
  <si>
    <t>Código</t>
  </si>
  <si>
    <t>PU Atual</t>
  </si>
  <si>
    <t>Data de</t>
  </si>
  <si>
    <t>Emissão</t>
  </si>
  <si>
    <t>Compra</t>
  </si>
  <si>
    <t>Vencimento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</si>
  <si>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</si>
  <si>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</si>
  <si>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</si>
  <si>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</si>
  <si>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</si>
  <si>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</si>
  <si>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</si>
  <si>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</si>
  <si>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</si>
  <si>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</si>
  <si>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</si>
  <si>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</si>
  <si>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</si>
  <si>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</si>
  <si>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</si>
  <si>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</si>
  <si>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</si>
  <si>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</si>
  <si>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</si>
  <si>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</si>
  <si>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</si>
  <si>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</si>
  <si>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</si>
  <si>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</si>
  <si>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</si>
  <si>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</si>
  <si>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</si>
  <si>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</si>
  <si>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CAIXA ECONÔMICA FEDERAL</t>
  </si>
  <si>
    <t>BBDTVM ADMINISTRAÇÃO DE ATIVOS S/A</t>
  </si>
  <si>
    <t>BB REGIME PRÓPRIO III REFERENC. DI</t>
  </si>
  <si>
    <t>07442078000105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</si>
  <si>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</si>
  <si>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</si>
  <si>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</si>
  <si>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</si>
  <si>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</si>
  <si>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</si>
  <si>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</si>
  <si>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</si>
  <si>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ITAU-GOV PP REFERENCIADO DI FI</t>
  </si>
  <si>
    <t>1- Títulos Públicos Federais</t>
  </si>
  <si>
    <t xml:space="preserve">3- Derivativos </t>
  </si>
  <si>
    <t>1.1 - Prefixados (LTN, NTN-F)</t>
  </si>
  <si>
    <t>FI BRASIL REFERENCIADO DI LP</t>
  </si>
  <si>
    <t>03737206000197</t>
  </si>
  <si>
    <t>%  IPCA</t>
  </si>
  <si>
    <t>Tx. Adm.</t>
  </si>
  <si>
    <t>No Ano</t>
  </si>
  <si>
    <t xml:space="preserve">No Mês </t>
  </si>
  <si>
    <t xml:space="preserve"> 12 Meses</t>
  </si>
  <si>
    <t>Volatilidade</t>
  </si>
  <si>
    <t>(% a.a.)</t>
  </si>
  <si>
    <t>-</t>
  </si>
  <si>
    <t>12 Meses(%)</t>
  </si>
  <si>
    <t>HSTN__A510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</si>
  <si>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</si>
  <si>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</si>
  <si>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</si>
  <si>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</si>
  <si>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</si>
  <si>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</si>
  <si>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</si>
  <si>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</si>
  <si>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</si>
  <si>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</si>
  <si>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</si>
  <si>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</si>
  <si>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</si>
  <si>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</si>
  <si>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</si>
  <si>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</si>
  <si>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</si>
  <si>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</si>
  <si>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</si>
  <si>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</si>
  <si>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</si>
  <si>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</si>
  <si>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</si>
  <si>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</si>
  <si>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</si>
  <si>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</si>
  <si>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</si>
  <si>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</si>
  <si>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</si>
  <si>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</si>
  <si>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</si>
  <si>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</si>
  <si>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</si>
  <si>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</si>
  <si>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</si>
  <si>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</si>
  <si>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</si>
  <si>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</si>
  <si>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</si>
  <si>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</si>
  <si>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</si>
  <si>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</si>
  <si>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</si>
  <si>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</si>
  <si>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</si>
  <si>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</si>
  <si>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</si>
  <si>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</si>
  <si>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</si>
  <si>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</si>
  <si>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</si>
  <si>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</si>
  <si>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</si>
  <si>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</si>
  <si>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</si>
  <si>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</si>
  <si>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</si>
  <si>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</si>
  <si>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</si>
  <si>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</si>
  <si>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</si>
  <si>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</si>
  <si>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</si>
  <si>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</si>
  <si>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</si>
  <si>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</si>
  <si>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</si>
  <si>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</si>
  <si>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>UBS PACTUAL ASSET MANAGEMENT S.A. LTDA</t>
  </si>
  <si>
    <t>09215250000113</t>
  </si>
  <si>
    <t>(*) Fundo constituído em 14/02/2008.</t>
  </si>
  <si>
    <t>03364202000100</t>
  </si>
  <si>
    <t xml:space="preserve">     Rentabilidade Acumulada (%)</t>
  </si>
  <si>
    <t>Fundos de Investimento - RIOPREVIDÊNCIA</t>
  </si>
  <si>
    <t>Carteira Própria</t>
  </si>
  <si>
    <t>Lastro</t>
  </si>
  <si>
    <t>LFT</t>
  </si>
  <si>
    <t>100% do CDI</t>
  </si>
  <si>
    <t>3 - Valores a Pagar ( - )</t>
  </si>
  <si>
    <t>4 - Valores a Receber ( + )</t>
  </si>
  <si>
    <t>Partic. do RIOPREV.</t>
  </si>
  <si>
    <t>no Patr. dos Fundos</t>
  </si>
  <si>
    <t>(%)</t>
  </si>
  <si>
    <t>Renda Fixa</t>
  </si>
  <si>
    <t>FI/FIC Referenciado</t>
  </si>
  <si>
    <t>Imóveis</t>
  </si>
  <si>
    <t>Posição Consolidada - Resolução 3.506/07</t>
  </si>
  <si>
    <t xml:space="preserve">Total </t>
  </si>
  <si>
    <t>Valores (R$)</t>
  </si>
  <si>
    <t>Tipo de Ativo</t>
  </si>
  <si>
    <t>Segmento</t>
  </si>
  <si>
    <t>2-  Operação Compromissada - Lastro: LFT</t>
  </si>
  <si>
    <t>da Instituição</t>
  </si>
  <si>
    <t xml:space="preserve">CNPJ </t>
  </si>
  <si>
    <t xml:space="preserve"> Instituição</t>
  </si>
  <si>
    <t>CAIXA</t>
  </si>
  <si>
    <t>Sem Limite</t>
  </si>
  <si>
    <t>Fonte: RIOPREVIDENCIA, B.Brasil, CEF, B.Itaú,UBS Pactual.</t>
  </si>
  <si>
    <t>Glossário:</t>
  </si>
  <si>
    <t>TPF - Título Público Federal</t>
  </si>
  <si>
    <t>FI/FIC - Fundos de Investimento</t>
  </si>
  <si>
    <t>Imóveis ou FII</t>
  </si>
  <si>
    <t>FII - Fundo de Investimento Imobiliário</t>
  </si>
  <si>
    <t>PAI - Plano Anual de Investimentos (Limites inferior e superior definidos no PAI)</t>
  </si>
  <si>
    <t>2- Títulos Privados (*)</t>
  </si>
  <si>
    <t>1.2 - Pós-fixados (LFT - Selic,LTN com DI-1 Selic,Op.Comp.)</t>
  </si>
  <si>
    <t xml:space="preserve">% do Indexador </t>
  </si>
  <si>
    <t>Vencimento da Operação</t>
  </si>
  <si>
    <t>Data da Contratação</t>
  </si>
  <si>
    <t>00360305000104</t>
  </si>
  <si>
    <t>UBS PACTUAL MASTER CASH FI REF (*)</t>
  </si>
  <si>
    <t>RELATÓRIO MENSAL DE INVESTIMENTOS</t>
  </si>
  <si>
    <t>Vencimento do Lastro</t>
  </si>
  <si>
    <t>Até  80%</t>
  </si>
  <si>
    <t>Limites PAI (% total)</t>
  </si>
  <si>
    <t>60% - 100%</t>
  </si>
  <si>
    <t>0% - 30%</t>
  </si>
  <si>
    <t>0% - 10%</t>
  </si>
  <si>
    <t>CONSOLIDAÇÃO DA CARTEIRA DO RIOPREVIDÊNCIA</t>
  </si>
  <si>
    <t>(MARÇO DE 2009)</t>
  </si>
  <si>
    <t>B.BRASIL</t>
  </si>
  <si>
    <t>00000000000191</t>
  </si>
  <si>
    <t>5- Imóveis</t>
  </si>
  <si>
    <t>4- Tesouraria (**)</t>
  </si>
  <si>
    <t>(MARÇO DE  2009)</t>
  </si>
  <si>
    <t>(**) Recursos mantidos em Tesouraria no Fundo Itaú Gov. PP</t>
  </si>
  <si>
    <t>Operações  Compromissadas</t>
  </si>
  <si>
    <t>(*) - Valor não informado pelo B.Brasil - obtido pela divisão do valor financeiro pela quantidade.</t>
  </si>
  <si>
    <t>P. Unitário (*)</t>
  </si>
  <si>
    <t>Valor (**) Financeiro (R$)</t>
  </si>
  <si>
    <t xml:space="preserve">(**) - Posição em 31-03-2009 </t>
  </si>
  <si>
    <t>Renda Fixa (*)</t>
  </si>
  <si>
    <t>Limite da  Res.   nº  3.506/07</t>
  </si>
  <si>
    <t>TPF,  FI/FIC 100% TPF  ou Op. Compromissada com TPF</t>
  </si>
  <si>
    <t>(*) Valor em Cotas do Fundo Caixa FI Brasil RF DI LP que estão alocados em títulos privados de baixo risco de crédito.</t>
  </si>
</sst>
</file>

<file path=xl/styles.xml><?xml version="1.0" encoding="utf-8"?>
<styleSheet xmlns="http://schemas.openxmlformats.org/spreadsheetml/2006/main">
  <numFmts count="4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  <numFmt numFmtId="197" formatCode="[$-416]mmm\-yy;@"/>
    <numFmt numFmtId="198" formatCode="0.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  <numFmt numFmtId="203" formatCode="#,##0.000_);\(#,##0.000\)"/>
    <numFmt numFmtId="204" formatCode="[$-416]dd\-mmm\-yy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12"/>
      <color indexed="16"/>
      <name val="Arial"/>
      <family val="0"/>
    </font>
    <font>
      <b/>
      <sz val="12"/>
      <color indexed="16"/>
      <name val="Arial"/>
      <family val="0"/>
    </font>
    <font>
      <sz val="9"/>
      <name val="Arial"/>
      <family val="0"/>
    </font>
    <font>
      <b/>
      <u val="singleAccounting"/>
      <sz val="10"/>
      <name val="Arial"/>
      <family val="2"/>
    </font>
    <font>
      <b/>
      <sz val="22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5" fillId="0" borderId="1" xfId="19" applyNumberFormat="1" applyFont="1" applyBorder="1" applyAlignment="1">
      <alignment/>
    </xf>
    <xf numFmtId="10" fontId="0" fillId="0" borderId="1" xfId="19" applyNumberFormat="1" applyBorder="1" applyAlignment="1">
      <alignment/>
    </xf>
    <xf numFmtId="10" fontId="5" fillId="0" borderId="1" xfId="19" applyNumberFormat="1" applyFont="1" applyBorder="1" applyAlignment="1">
      <alignment/>
    </xf>
    <xf numFmtId="4" fontId="0" fillId="0" borderId="1" xfId="19" applyNumberFormat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1" xfId="19" applyNumberFormat="1" applyFont="1" applyBorder="1" applyAlignment="1">
      <alignment/>
    </xf>
    <xf numFmtId="10" fontId="6" fillId="0" borderId="1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10" fontId="3" fillId="0" borderId="0" xfId="19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4" fontId="3" fillId="0" borderId="0" xfId="19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10" fontId="5" fillId="2" borderId="7" xfId="19" applyNumberFormat="1" applyFont="1" applyFill="1" applyBorder="1" applyAlignment="1">
      <alignment/>
    </xf>
    <xf numFmtId="43" fontId="3" fillId="2" borderId="8" xfId="20" applyFont="1" applyFill="1" applyBorder="1" applyAlignment="1">
      <alignment/>
    </xf>
    <xf numFmtId="10" fontId="3" fillId="2" borderId="9" xfId="19" applyNumberFormat="1" applyFont="1" applyFill="1" applyBorder="1" applyAlignment="1">
      <alignment horizontal="center"/>
    </xf>
    <xf numFmtId="10" fontId="3" fillId="2" borderId="10" xfId="19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" fontId="9" fillId="0" borderId="0" xfId="0" applyNumberFormat="1" applyFont="1" applyAlignment="1">
      <alignment/>
    </xf>
    <xf numFmtId="2" fontId="3" fillId="2" borderId="11" xfId="0" applyNumberFormat="1" applyFont="1" applyFill="1" applyBorder="1" applyAlignment="1" applyProtection="1">
      <alignment horizontal="center"/>
      <protection/>
    </xf>
    <xf numFmtId="2" fontId="3" fillId="2" borderId="12" xfId="0" applyNumberFormat="1" applyFont="1" applyFill="1" applyBorder="1" applyAlignment="1" applyProtection="1">
      <alignment horizontal="center"/>
      <protection/>
    </xf>
    <xf numFmtId="2" fontId="3" fillId="2" borderId="13" xfId="0" applyNumberFormat="1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2" fontId="3" fillId="2" borderId="15" xfId="0" applyNumberFormat="1" applyFont="1" applyFill="1" applyBorder="1" applyAlignment="1" applyProtection="1">
      <alignment horizontal="center"/>
      <protection/>
    </xf>
    <xf numFmtId="2" fontId="3" fillId="2" borderId="16" xfId="0" applyNumberFormat="1" applyFont="1" applyFill="1" applyBorder="1" applyAlignment="1" applyProtection="1">
      <alignment horizontal="center"/>
      <protection/>
    </xf>
    <xf numFmtId="2" fontId="3" fillId="2" borderId="5" xfId="0" applyNumberFormat="1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4" fillId="2" borderId="19" xfId="0" applyNumberFormat="1" applyFont="1" applyFill="1" applyBorder="1" applyAlignment="1">
      <alignment horizontal="center"/>
    </xf>
    <xf numFmtId="14" fontId="4" fillId="2" borderId="20" xfId="0" applyNumberFormat="1" applyFont="1" applyFill="1" applyBorder="1" applyAlignment="1">
      <alignment horizontal="center"/>
    </xf>
    <xf numFmtId="2" fontId="4" fillId="2" borderId="20" xfId="20" applyNumberFormat="1" applyFont="1" applyFill="1" applyBorder="1" applyAlignment="1">
      <alignment horizontal="center"/>
    </xf>
    <xf numFmtId="10" fontId="4" fillId="2" borderId="19" xfId="19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19" xfId="2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8" fillId="2" borderId="0" xfId="19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23" xfId="20" applyNumberFormat="1" applyFont="1" applyFill="1" applyBorder="1" applyAlignment="1">
      <alignment horizontal="center"/>
    </xf>
    <xf numFmtId="43" fontId="0" fillId="0" borderId="2" xfId="20" applyBorder="1" applyAlignment="1">
      <alignment/>
    </xf>
    <xf numFmtId="43" fontId="0" fillId="0" borderId="2" xfId="20" applyBorder="1" applyAlignment="1">
      <alignment/>
    </xf>
    <xf numFmtId="188" fontId="0" fillId="0" borderId="2" xfId="20" applyNumberFormat="1" applyBorder="1" applyAlignment="1">
      <alignment horizontal="center"/>
    </xf>
    <xf numFmtId="43" fontId="0" fillId="0" borderId="2" xfId="20" applyBorder="1" applyAlignment="1">
      <alignment horizontal="center"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" fillId="2" borderId="24" xfId="19" applyNumberFormat="1" applyFont="1" applyFill="1" applyBorder="1" applyAlignment="1">
      <alignment horizontal="center"/>
    </xf>
    <xf numFmtId="4" fontId="0" fillId="0" borderId="1" xfId="19" applyNumberFormat="1" applyFont="1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4" fontId="0" fillId="2" borderId="25" xfId="0" applyNumberForma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6" xfId="0" applyFill="1" applyBorder="1" applyAlignment="1">
      <alignment/>
    </xf>
    <xf numFmtId="43" fontId="0" fillId="0" borderId="2" xfId="20" applyFont="1" applyFill="1" applyBorder="1" applyAlignment="1" applyProtection="1">
      <alignment/>
      <protection locked="0"/>
    </xf>
    <xf numFmtId="14" fontId="0" fillId="0" borderId="2" xfId="20" applyNumberFormat="1" applyBorder="1" applyAlignment="1">
      <alignment/>
    </xf>
    <xf numFmtId="190" fontId="0" fillId="0" borderId="2" xfId="20" applyNumberFormat="1" applyFont="1" applyFill="1" applyBorder="1" applyAlignment="1" applyProtection="1">
      <alignment horizontal="center"/>
      <protection locked="0"/>
    </xf>
    <xf numFmtId="43" fontId="0" fillId="0" borderId="2" xfId="2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9" fontId="0" fillId="0" borderId="0" xfId="19" applyFont="1" applyAlignment="1">
      <alignment/>
    </xf>
    <xf numFmtId="0" fontId="0" fillId="2" borderId="2" xfId="0" applyFill="1" applyBorder="1" applyAlignment="1">
      <alignment/>
    </xf>
    <xf numFmtId="14" fontId="0" fillId="2" borderId="2" xfId="20" applyNumberFormat="1" applyFill="1" applyBorder="1" applyAlignment="1">
      <alignment/>
    </xf>
    <xf numFmtId="188" fontId="0" fillId="2" borderId="2" xfId="20" applyNumberFormat="1" applyFill="1" applyBorder="1" applyAlignment="1">
      <alignment horizontal="center"/>
    </xf>
    <xf numFmtId="43" fontId="0" fillId="2" borderId="2" xfId="20" applyFill="1" applyBorder="1" applyAlignment="1">
      <alignment horizontal="center"/>
    </xf>
    <xf numFmtId="43" fontId="0" fillId="2" borderId="2" xfId="20" applyFill="1" applyBorder="1" applyAlignment="1">
      <alignment/>
    </xf>
    <xf numFmtId="43" fontId="0" fillId="2" borderId="2" xfId="20" applyFill="1" applyBorder="1" applyAlignment="1">
      <alignment/>
    </xf>
    <xf numFmtId="43" fontId="0" fillId="2" borderId="2" xfId="20" applyFont="1" applyFill="1" applyBorder="1" applyAlignment="1" applyProtection="1">
      <alignment horizontal="center"/>
      <protection locked="0"/>
    </xf>
    <xf numFmtId="190" fontId="3" fillId="2" borderId="2" xfId="20" applyNumberFormat="1" applyFont="1" applyFill="1" applyBorder="1" applyAlignment="1" applyProtection="1">
      <alignment horizontal="center"/>
      <protection locked="0"/>
    </xf>
    <xf numFmtId="43" fontId="3" fillId="2" borderId="2" xfId="20" applyFont="1" applyFill="1" applyBorder="1" applyAlignment="1" applyProtection="1">
      <alignment/>
      <protection locked="0"/>
    </xf>
    <xf numFmtId="10" fontId="0" fillId="2" borderId="27" xfId="19" applyNumberFormat="1" applyFill="1" applyBorder="1" applyAlignment="1">
      <alignment/>
    </xf>
    <xf numFmtId="4" fontId="0" fillId="0" borderId="1" xfId="19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39" fontId="5" fillId="0" borderId="1" xfId="0" applyNumberFormat="1" applyFont="1" applyBorder="1" applyAlignment="1">
      <alignment/>
    </xf>
    <xf numFmtId="9" fontId="0" fillId="0" borderId="0" xfId="19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4" fontId="12" fillId="0" borderId="5" xfId="19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14" fontId="12" fillId="0" borderId="5" xfId="0" applyNumberFormat="1" applyFont="1" applyFill="1" applyBorder="1" applyAlignment="1" applyProtection="1">
      <alignment horizontal="center"/>
      <protection locked="0"/>
    </xf>
    <xf numFmtId="37" fontId="12" fillId="0" borderId="5" xfId="0" applyNumberFormat="1" applyFont="1" applyFill="1" applyBorder="1" applyAlignment="1" applyProtection="1">
      <alignment horizontal="center"/>
      <protection locked="0"/>
    </xf>
    <xf numFmtId="168" fontId="12" fillId="0" borderId="5" xfId="20" applyNumberFormat="1" applyFont="1" applyFill="1" applyBorder="1" applyAlignment="1" applyProtection="1">
      <alignment horizontal="center"/>
      <protection locked="0"/>
    </xf>
    <xf numFmtId="4" fontId="12" fillId="0" borderId="5" xfId="20" applyNumberFormat="1" applyFont="1" applyFill="1" applyBorder="1" applyAlignment="1" applyProtection="1">
      <alignment horizontal="center"/>
      <protection locked="0"/>
    </xf>
    <xf numFmtId="10" fontId="3" fillId="0" borderId="1" xfId="19" applyNumberFormat="1" applyFont="1" applyBorder="1" applyAlignment="1">
      <alignment/>
    </xf>
    <xf numFmtId="0" fontId="13" fillId="2" borderId="28" xfId="0" applyFont="1" applyFill="1" applyBorder="1" applyAlignment="1" applyProtection="1">
      <alignment horizontal="center"/>
      <protection/>
    </xf>
    <xf numFmtId="0" fontId="13" fillId="2" borderId="29" xfId="0" applyFont="1" applyFill="1" applyBorder="1" applyAlignment="1" applyProtection="1">
      <alignment horizontal="center"/>
      <protection/>
    </xf>
    <xf numFmtId="49" fontId="13" fillId="2" borderId="29" xfId="0" applyNumberFormat="1" applyFont="1" applyFill="1" applyBorder="1" applyAlignment="1" applyProtection="1">
      <alignment horizontal="center"/>
      <protection/>
    </xf>
    <xf numFmtId="43" fontId="14" fillId="2" borderId="29" xfId="20" applyFont="1" applyFill="1" applyBorder="1" applyAlignment="1" applyProtection="1">
      <alignment/>
      <protection/>
    </xf>
    <xf numFmtId="0" fontId="9" fillId="2" borderId="30" xfId="0" applyFont="1" applyFill="1" applyBorder="1" applyAlignment="1">
      <alignment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49" fontId="3" fillId="2" borderId="1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 horizontal="center"/>
      <protection/>
    </xf>
    <xf numFmtId="0" fontId="3" fillId="2" borderId="32" xfId="0" applyFont="1" applyFill="1" applyBorder="1" applyAlignment="1" applyProtection="1">
      <alignment horizontal="center"/>
      <protection/>
    </xf>
    <xf numFmtId="49" fontId="3" fillId="2" borderId="5" xfId="0" applyNumberFormat="1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16" xfId="0" applyFont="1" applyFill="1" applyBorder="1" applyAlignment="1" applyProtection="1">
      <alignment horizontal="center"/>
      <protection/>
    </xf>
    <xf numFmtId="164" fontId="15" fillId="0" borderId="5" xfId="0" applyNumberFormat="1" applyFont="1" applyFill="1" applyBorder="1" applyAlignment="1" applyProtection="1">
      <alignment horizontal="center"/>
      <protection locked="0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16" xfId="19" applyNumberFormat="1" applyFont="1" applyFill="1" applyBorder="1" applyAlignment="1" applyProtection="1">
      <alignment horizontal="center"/>
      <protection locked="0"/>
    </xf>
    <xf numFmtId="10" fontId="15" fillId="0" borderId="16" xfId="19" applyNumberFormat="1" applyFont="1" applyFill="1" applyBorder="1" applyAlignment="1" applyProtection="1">
      <alignment horizontal="left"/>
      <protection locked="0"/>
    </xf>
    <xf numFmtId="43" fontId="15" fillId="0" borderId="32" xfId="20" applyFont="1" applyFill="1" applyBorder="1" applyAlignment="1" applyProtection="1">
      <alignment horizontal="right"/>
      <protection locked="0"/>
    </xf>
    <xf numFmtId="177" fontId="15" fillId="0" borderId="5" xfId="20" applyNumberFormat="1" applyFont="1" applyFill="1" applyBorder="1" applyAlignment="1" applyProtection="1">
      <alignment horizontal="right"/>
      <protection locked="0"/>
    </xf>
    <xf numFmtId="4" fontId="15" fillId="0" borderId="5" xfId="20" applyNumberFormat="1" applyFont="1" applyFill="1" applyBorder="1" applyAlignment="1" applyProtection="1">
      <alignment/>
      <protection locked="0"/>
    </xf>
    <xf numFmtId="10" fontId="15" fillId="0" borderId="5" xfId="0" applyNumberFormat="1" applyFont="1" applyFill="1" applyBorder="1" applyAlignment="1" applyProtection="1">
      <alignment horizontal="center"/>
      <protection locked="0"/>
    </xf>
    <xf numFmtId="39" fontId="15" fillId="0" borderId="17" xfId="20" applyNumberFormat="1" applyFont="1" applyFill="1" applyBorder="1" applyAlignment="1" applyProtection="1">
      <alignment horizontal="right"/>
      <protection locked="0"/>
    </xf>
    <xf numFmtId="10" fontId="15" fillId="0" borderId="33" xfId="0" applyNumberFormat="1" applyFont="1" applyFill="1" applyBorder="1" applyAlignment="1" applyProtection="1">
      <alignment horizontal="center"/>
      <protection locked="0"/>
    </xf>
    <xf numFmtId="10" fontId="15" fillId="0" borderId="2" xfId="0" applyNumberFormat="1" applyFont="1" applyFill="1" applyBorder="1" applyAlignment="1" applyProtection="1">
      <alignment horizontal="center"/>
      <protection locked="0"/>
    </xf>
    <xf numFmtId="10" fontId="15" fillId="0" borderId="34" xfId="0" applyNumberFormat="1" applyFont="1" applyFill="1" applyBorder="1" applyAlignment="1" applyProtection="1">
      <alignment horizontal="center"/>
      <protection locked="0"/>
    </xf>
    <xf numFmtId="4" fontId="15" fillId="0" borderId="35" xfId="19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168" fontId="15" fillId="0" borderId="36" xfId="0" applyNumberFormat="1" applyFont="1" applyBorder="1" applyAlignment="1">
      <alignment horizontal="center"/>
    </xf>
    <xf numFmtId="164" fontId="15" fillId="0" borderId="2" xfId="0" applyNumberFormat="1" applyFont="1" applyFill="1" applyBorder="1" applyAlignment="1" applyProtection="1">
      <alignment horizontal="center"/>
      <protection locked="0"/>
    </xf>
    <xf numFmtId="49" fontId="15" fillId="0" borderId="34" xfId="0" applyNumberFormat="1" applyFont="1" applyFill="1" applyBorder="1" applyAlignment="1" applyProtection="1">
      <alignment horizontal="center"/>
      <protection locked="0"/>
    </xf>
    <xf numFmtId="49" fontId="15" fillId="0" borderId="2" xfId="19" applyNumberFormat="1" applyFont="1" applyFill="1" applyBorder="1" applyAlignment="1" applyProtection="1">
      <alignment horizontal="center"/>
      <protection locked="0"/>
    </xf>
    <xf numFmtId="10" fontId="15" fillId="0" borderId="34" xfId="19" applyNumberFormat="1" applyFont="1" applyFill="1" applyBorder="1" applyAlignment="1" applyProtection="1">
      <alignment horizontal="left"/>
      <protection locked="0"/>
    </xf>
    <xf numFmtId="43" fontId="15" fillId="0" borderId="35" xfId="20" applyFont="1" applyFill="1" applyBorder="1" applyAlignment="1" applyProtection="1">
      <alignment horizontal="right"/>
      <protection locked="0"/>
    </xf>
    <xf numFmtId="177" fontId="15" fillId="0" borderId="2" xfId="20" applyNumberFormat="1" applyFont="1" applyFill="1" applyBorder="1" applyAlignment="1" applyProtection="1">
      <alignment horizontal="right"/>
      <protection locked="0"/>
    </xf>
    <xf numFmtId="4" fontId="15" fillId="0" borderId="2" xfId="20" applyNumberFormat="1" applyFont="1" applyFill="1" applyBorder="1" applyAlignment="1" applyProtection="1">
      <alignment/>
      <protection locked="0"/>
    </xf>
    <xf numFmtId="39" fontId="15" fillId="0" borderId="37" xfId="20" applyNumberFormat="1" applyFont="1" applyFill="1" applyBorder="1" applyAlignment="1" applyProtection="1">
      <alignment horizontal="right"/>
      <protection locked="0"/>
    </xf>
    <xf numFmtId="2" fontId="15" fillId="0" borderId="36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4" fontId="15" fillId="0" borderId="2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168" fontId="15" fillId="0" borderId="38" xfId="0" applyNumberFormat="1" applyFont="1" applyBorder="1" applyAlignment="1">
      <alignment horizontal="center"/>
    </xf>
    <xf numFmtId="164" fontId="15" fillId="0" borderId="13" xfId="0" applyNumberFormat="1" applyFont="1" applyFill="1" applyBorder="1" applyAlignment="1" applyProtection="1">
      <alignment horizontal="center"/>
      <protection locked="0"/>
    </xf>
    <xf numFmtId="49" fontId="15" fillId="0" borderId="12" xfId="0" applyNumberFormat="1" applyFont="1" applyFill="1" applyBorder="1" applyAlignment="1" applyProtection="1">
      <alignment horizontal="center"/>
      <protection locked="0"/>
    </xf>
    <xf numFmtId="49" fontId="15" fillId="0" borderId="13" xfId="19" applyNumberFormat="1" applyFont="1" applyFill="1" applyBorder="1" applyAlignment="1" applyProtection="1">
      <alignment horizontal="center"/>
      <protection locked="0"/>
    </xf>
    <xf numFmtId="10" fontId="15" fillId="0" borderId="12" xfId="19" applyNumberFormat="1" applyFont="1" applyFill="1" applyBorder="1" applyAlignment="1" applyProtection="1">
      <alignment horizontal="left"/>
      <protection locked="0"/>
    </xf>
    <xf numFmtId="43" fontId="15" fillId="0" borderId="39" xfId="20" applyFont="1" applyFill="1" applyBorder="1" applyAlignment="1" applyProtection="1">
      <alignment horizontal="right"/>
      <protection locked="0"/>
    </xf>
    <xf numFmtId="177" fontId="15" fillId="0" borderId="13" xfId="20" applyNumberFormat="1" applyFont="1" applyFill="1" applyBorder="1" applyAlignment="1" applyProtection="1">
      <alignment horizontal="right"/>
      <protection locked="0"/>
    </xf>
    <xf numFmtId="4" fontId="15" fillId="0" borderId="2" xfId="0" applyNumberFormat="1" applyFont="1" applyBorder="1" applyAlignment="1">
      <alignment/>
    </xf>
    <xf numFmtId="10" fontId="15" fillId="0" borderId="13" xfId="0" applyNumberFormat="1" applyFont="1" applyFill="1" applyBorder="1" applyAlignment="1" applyProtection="1">
      <alignment horizontal="center"/>
      <protection locked="0"/>
    </xf>
    <xf numFmtId="39" fontId="15" fillId="0" borderId="14" xfId="20" applyNumberFormat="1" applyFont="1" applyFill="1" applyBorder="1" applyAlignment="1" applyProtection="1">
      <alignment horizontal="right"/>
      <protection locked="0"/>
    </xf>
    <xf numFmtId="10" fontId="15" fillId="0" borderId="40" xfId="0" applyNumberFormat="1" applyFont="1" applyFill="1" applyBorder="1" applyAlignment="1" applyProtection="1">
      <alignment horizontal="center"/>
      <protection locked="0"/>
    </xf>
    <xf numFmtId="10" fontId="15" fillId="0" borderId="12" xfId="0" applyNumberFormat="1" applyFont="1" applyFill="1" applyBorder="1" applyAlignment="1" applyProtection="1">
      <alignment horizontal="center"/>
      <protection locked="0"/>
    </xf>
    <xf numFmtId="4" fontId="15" fillId="0" borderId="39" xfId="19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164" fontId="15" fillId="0" borderId="41" xfId="0" applyNumberFormat="1" applyFont="1" applyFill="1" applyBorder="1" applyAlignment="1" applyProtection="1">
      <alignment horizontal="center"/>
      <protection locked="0"/>
    </xf>
    <xf numFmtId="49" fontId="15" fillId="0" borderId="42" xfId="0" applyNumberFormat="1" applyFont="1" applyFill="1" applyBorder="1" applyAlignment="1" applyProtection="1">
      <alignment horizontal="center"/>
      <protection locked="0"/>
    </xf>
    <xf numFmtId="49" fontId="15" fillId="0" borderId="41" xfId="19" applyNumberFormat="1" applyFont="1" applyFill="1" applyBorder="1" applyAlignment="1" applyProtection="1">
      <alignment horizontal="center"/>
      <protection locked="0"/>
    </xf>
    <xf numFmtId="10" fontId="15" fillId="0" borderId="42" xfId="19" applyNumberFormat="1" applyFont="1" applyFill="1" applyBorder="1" applyAlignment="1" applyProtection="1">
      <alignment horizontal="left"/>
      <protection locked="0"/>
    </xf>
    <xf numFmtId="43" fontId="15" fillId="0" borderId="43" xfId="20" applyFont="1" applyFill="1" applyBorder="1" applyAlignment="1" applyProtection="1">
      <alignment horizontal="right"/>
      <protection locked="0"/>
    </xf>
    <xf numFmtId="177" fontId="15" fillId="0" borderId="41" xfId="20" applyNumberFormat="1" applyFont="1" applyFill="1" applyBorder="1" applyAlignment="1" applyProtection="1">
      <alignment horizontal="right"/>
      <protection locked="0"/>
    </xf>
    <xf numFmtId="4" fontId="15" fillId="0" borderId="44" xfId="0" applyNumberFormat="1" applyFont="1" applyBorder="1" applyAlignment="1">
      <alignment/>
    </xf>
    <xf numFmtId="4" fontId="15" fillId="0" borderId="38" xfId="0" applyNumberFormat="1" applyFont="1" applyBorder="1" applyAlignment="1">
      <alignment horizontal="center"/>
    </xf>
    <xf numFmtId="198" fontId="15" fillId="0" borderId="3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45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45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2" borderId="18" xfId="0" applyFont="1" applyFill="1" applyBorder="1" applyAlignment="1" applyProtection="1">
      <alignment horizontal="left" vertical="center"/>
      <protection/>
    </xf>
    <xf numFmtId="0" fontId="11" fillId="2" borderId="20" xfId="0" applyFont="1" applyFill="1" applyBorder="1" applyAlignment="1" applyProtection="1">
      <alignment horizontal="left" vertical="center"/>
      <protection/>
    </xf>
    <xf numFmtId="4" fontId="11" fillId="2" borderId="23" xfId="20" applyNumberFormat="1" applyFont="1" applyFill="1" applyBorder="1" applyAlignment="1" applyProtection="1">
      <alignment horizontal="right" vertical="center"/>
      <protection/>
    </xf>
    <xf numFmtId="0" fontId="11" fillId="3" borderId="21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43" fontId="11" fillId="3" borderId="22" xfId="20" applyFont="1" applyFill="1" applyBorder="1" applyAlignment="1" applyProtection="1">
      <alignment horizontal="right" vertical="center"/>
      <protection/>
    </xf>
    <xf numFmtId="0" fontId="11" fillId="2" borderId="21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43" fontId="11" fillId="2" borderId="22" xfId="20" applyFont="1" applyFill="1" applyBorder="1" applyAlignment="1" applyProtection="1">
      <alignment horizontal="right" vertical="center"/>
      <protection/>
    </xf>
    <xf numFmtId="0" fontId="12" fillId="3" borderId="21" xfId="0" applyFont="1" applyFill="1" applyBorder="1" applyAlignment="1" applyProtection="1">
      <alignment horizontal="left" vertical="center"/>
      <protection/>
    </xf>
    <xf numFmtId="0" fontId="12" fillId="3" borderId="0" xfId="0" applyFont="1" applyFill="1" applyBorder="1" applyAlignment="1" applyProtection="1">
      <alignment horizontal="left" vertical="center" wrapText="1"/>
      <protection/>
    </xf>
    <xf numFmtId="43" fontId="12" fillId="3" borderId="22" xfId="20" applyFont="1" applyFill="1" applyBorder="1" applyAlignment="1" applyProtection="1">
      <alignment horizontal="right" vertical="center" wrapText="1"/>
      <protection/>
    </xf>
    <xf numFmtId="43" fontId="12" fillId="0" borderId="22" xfId="20" applyFont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3" fontId="12" fillId="0" borderId="22" xfId="20" applyFont="1" applyFill="1" applyBorder="1" applyAlignment="1" applyProtection="1">
      <alignment horizontal="right" vertical="center" wrapText="1"/>
      <protection locked="0"/>
    </xf>
    <xf numFmtId="0" fontId="11" fillId="3" borderId="21" xfId="0" applyFont="1" applyFill="1" applyBorder="1" applyAlignment="1" applyProtection="1">
      <alignment horizontal="left" vertical="center"/>
      <protection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43" fontId="12" fillId="3" borderId="22" xfId="20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 locked="0"/>
    </xf>
    <xf numFmtId="43" fontId="12" fillId="0" borderId="22" xfId="20" applyFont="1" applyBorder="1" applyAlignment="1" applyProtection="1">
      <alignment horizontal="right"/>
      <protection locked="0"/>
    </xf>
    <xf numFmtId="43" fontId="11" fillId="2" borderId="22" xfId="20" applyFont="1" applyFill="1" applyBorder="1" applyAlignment="1" applyProtection="1">
      <alignment horizontal="right" vertical="center" wrapText="1"/>
      <protection/>
    </xf>
    <xf numFmtId="0" fontId="12" fillId="0" borderId="2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43" fontId="12" fillId="0" borderId="22" xfId="2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51" xfId="0" applyFont="1" applyBorder="1" applyAlignment="1" applyProtection="1">
      <alignment horizontal="left"/>
      <protection/>
    </xf>
    <xf numFmtId="43" fontId="12" fillId="0" borderId="52" xfId="20" applyFont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left"/>
      <protection locked="0"/>
    </xf>
    <xf numFmtId="164" fontId="7" fillId="0" borderId="35" xfId="0" applyNumberFormat="1" applyFont="1" applyFill="1" applyBorder="1" applyAlignment="1" applyProtection="1">
      <alignment horizontal="left"/>
      <protection locked="0"/>
    </xf>
    <xf numFmtId="164" fontId="7" fillId="0" borderId="39" xfId="0" applyNumberFormat="1" applyFont="1" applyFill="1" applyBorder="1" applyAlignment="1" applyProtection="1">
      <alignment horizontal="left"/>
      <protection locked="0"/>
    </xf>
    <xf numFmtId="164" fontId="7" fillId="0" borderId="43" xfId="0" applyNumberFormat="1" applyFont="1" applyFill="1" applyBorder="1" applyAlignment="1" applyProtection="1">
      <alignment horizontal="left"/>
      <protection locked="0"/>
    </xf>
    <xf numFmtId="15" fontId="12" fillId="0" borderId="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6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10" fontId="0" fillId="0" borderId="1" xfId="19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right" vertical="center" wrapText="1"/>
    </xf>
    <xf numFmtId="174" fontId="5" fillId="0" borderId="31" xfId="19" applyNumberFormat="1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9" fontId="0" fillId="0" borderId="56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 wrapText="1"/>
    </xf>
    <xf numFmtId="174" fontId="3" fillId="0" borderId="31" xfId="19" applyNumberFormat="1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center" vertical="center" wrapText="1"/>
    </xf>
    <xf numFmtId="9" fontId="0" fillId="0" borderId="56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56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 wrapText="1"/>
    </xf>
    <xf numFmtId="4" fontId="3" fillId="2" borderId="57" xfId="0" applyNumberFormat="1" applyFont="1" applyFill="1" applyBorder="1" applyAlignment="1">
      <alignment horizontal="right" vertical="center" wrapText="1"/>
    </xf>
    <xf numFmtId="174" fontId="3" fillId="2" borderId="58" xfId="0" applyNumberFormat="1" applyFont="1" applyFill="1" applyBorder="1" applyAlignment="1">
      <alignment vertical="center" wrapText="1"/>
    </xf>
    <xf numFmtId="0" fontId="0" fillId="2" borderId="59" xfId="0" applyFont="1" applyFill="1" applyBorder="1" applyAlignment="1">
      <alignment vertical="center"/>
    </xf>
    <xf numFmtId="0" fontId="3" fillId="2" borderId="13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43" fontId="7" fillId="0" borderId="0" xfId="20" applyFont="1" applyAlignment="1" applyProtection="1">
      <alignment/>
      <protection locked="0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96" fontId="7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96" fontId="7" fillId="0" borderId="0" xfId="0" applyNumberFormat="1" applyFont="1" applyAlignment="1">
      <alignment horizontal="left" vertical="center"/>
    </xf>
    <xf numFmtId="10" fontId="1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4" fontId="3" fillId="2" borderId="34" xfId="0" applyNumberFormat="1" applyFont="1" applyFill="1" applyBorder="1" applyAlignment="1">
      <alignment horizontal="center"/>
    </xf>
    <xf numFmtId="4" fontId="3" fillId="2" borderId="33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2" fontId="3" fillId="2" borderId="39" xfId="0" applyNumberFormat="1" applyFont="1" applyFill="1" applyBorder="1" applyAlignment="1" applyProtection="1">
      <alignment horizontal="center" vertical="center" wrapText="1"/>
      <protection/>
    </xf>
    <xf numFmtId="2" fontId="3" fillId="2" borderId="32" xfId="0" applyNumberFormat="1" applyFont="1" applyFill="1" applyBorder="1" applyAlignment="1" applyProtection="1">
      <alignment horizontal="center" vertical="center" wrapText="1"/>
      <protection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2" fontId="3" fillId="2" borderId="5" xfId="0" applyNumberFormat="1" applyFont="1" applyFill="1" applyBorder="1" applyAlignment="1" applyProtection="1">
      <alignment horizontal="center" vertical="center" wrapText="1"/>
      <protection/>
    </xf>
    <xf numFmtId="2" fontId="3" fillId="2" borderId="12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4" fontId="9" fillId="2" borderId="28" xfId="17" applyFont="1" applyFill="1" applyBorder="1" applyAlignment="1" applyProtection="1">
      <alignment horizontal="center"/>
      <protection/>
    </xf>
    <xf numFmtId="44" fontId="9" fillId="2" borderId="29" xfId="17" applyFont="1" applyFill="1" applyBorder="1" applyAlignment="1" applyProtection="1">
      <alignment horizontal="center"/>
      <protection/>
    </xf>
    <xf numFmtId="44" fontId="9" fillId="2" borderId="61" xfId="17" applyFont="1" applyFill="1" applyBorder="1" applyAlignment="1" applyProtection="1">
      <alignment horizontal="center"/>
      <protection/>
    </xf>
    <xf numFmtId="2" fontId="3" fillId="2" borderId="39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left"/>
    </xf>
    <xf numFmtId="2" fontId="9" fillId="2" borderId="29" xfId="0" applyNumberFormat="1" applyFont="1" applyFill="1" applyBorder="1" applyAlignment="1">
      <alignment horizontal="left"/>
    </xf>
    <xf numFmtId="2" fontId="9" fillId="2" borderId="61" xfId="0" applyNumberFormat="1" applyFont="1" applyFill="1" applyBorder="1" applyAlignment="1">
      <alignment horizontal="left"/>
    </xf>
    <xf numFmtId="49" fontId="11" fillId="2" borderId="62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14" fontId="11" fillId="2" borderId="19" xfId="0" applyNumberFormat="1" applyFont="1" applyFill="1" applyBorder="1" applyAlignment="1" applyProtection="1">
      <alignment horizontal="center" wrapText="1"/>
      <protection/>
    </xf>
    <xf numFmtId="14" fontId="11" fillId="2" borderId="7" xfId="0" applyNumberFormat="1" applyFont="1" applyFill="1" applyBorder="1" applyAlignment="1" applyProtection="1">
      <alignment horizontal="center" wrapText="1"/>
      <protection/>
    </xf>
    <xf numFmtId="2" fontId="11" fillId="2" borderId="19" xfId="0" applyNumberFormat="1" applyFont="1" applyFill="1" applyBorder="1" applyAlignment="1" applyProtection="1">
      <alignment horizontal="center"/>
      <protection/>
    </xf>
    <xf numFmtId="2" fontId="11" fillId="2" borderId="7" xfId="0" applyNumberFormat="1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 horizontal="center" wrapText="1"/>
      <protection/>
    </xf>
    <xf numFmtId="0" fontId="11" fillId="2" borderId="7" xfId="0" applyFont="1" applyFill="1" applyBorder="1" applyAlignment="1" applyProtection="1">
      <alignment horizontal="center" wrapText="1"/>
      <protection/>
    </xf>
    <xf numFmtId="2" fontId="11" fillId="2" borderId="19" xfId="0" applyNumberFormat="1" applyFont="1" applyFill="1" applyBorder="1" applyAlignment="1">
      <alignment horizontal="center" wrapText="1"/>
    </xf>
    <xf numFmtId="2" fontId="11" fillId="2" borderId="7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4</xdr:col>
      <xdr:colOff>409575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5" ht="12.75">
      <c r="A5" s="5"/>
    </row>
    <row r="10" s="224" customFormat="1" ht="27.75">
      <c r="A10" s="225"/>
    </row>
    <row r="11" ht="27.75">
      <c r="A11" s="223" t="s">
        <v>199</v>
      </c>
    </row>
    <row r="12" ht="12.75">
      <c r="E12" s="24" t="s">
        <v>207</v>
      </c>
    </row>
    <row r="14" ht="15.75">
      <c r="A14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43.140625" style="0" bestFit="1" customWidth="1"/>
    <col min="3" max="3" width="19.140625" style="0" customWidth="1"/>
    <col min="4" max="4" width="16.57421875" style="0" bestFit="1" customWidth="1"/>
  </cols>
  <sheetData>
    <row r="1" ht="15.75" customHeight="1">
      <c r="A1" s="35" t="s">
        <v>206</v>
      </c>
    </row>
    <row r="2" ht="7.5" customHeight="1">
      <c r="A2" s="35"/>
    </row>
    <row r="3" spans="1:4" s="17" customFormat="1" ht="12.75" thickBot="1">
      <c r="A3" s="258" t="str">
        <f>Capa!E12</f>
        <v>(MARÇO DE 2009)</v>
      </c>
      <c r="B3" s="258"/>
      <c r="C3" s="259"/>
      <c r="D3" s="259"/>
    </row>
    <row r="4" spans="1:4" ht="15" customHeight="1">
      <c r="A4" s="186" t="s">
        <v>47</v>
      </c>
      <c r="B4" s="187"/>
      <c r="C4" s="188">
        <f>SUM((C6,C17,C27))</f>
        <v>6092099130.51</v>
      </c>
      <c r="D4" s="2"/>
    </row>
    <row r="5" spans="1:4" ht="7.5" customHeight="1">
      <c r="A5" s="189"/>
      <c r="B5" s="190"/>
      <c r="C5" s="191"/>
      <c r="D5" s="2"/>
    </row>
    <row r="6" spans="1:4" ht="15">
      <c r="A6" s="192" t="s">
        <v>48</v>
      </c>
      <c r="B6" s="193"/>
      <c r="C6" s="194">
        <f>+C7+C8</f>
        <v>4277644847.57</v>
      </c>
      <c r="D6" s="2"/>
    </row>
    <row r="7" spans="1:4" ht="14.25" customHeight="1">
      <c r="A7" s="195"/>
      <c r="B7" s="196" t="s">
        <v>53</v>
      </c>
      <c r="C7" s="197">
        <f>+'Consolidado por tipo de risco'!B12</f>
        <v>4277644847.57</v>
      </c>
      <c r="D7" s="97"/>
    </row>
    <row r="8" spans="1:4" ht="14.25" customHeight="1">
      <c r="A8" s="195"/>
      <c r="B8" s="196" t="s">
        <v>179</v>
      </c>
      <c r="C8" s="197">
        <f>+'Consolidado por tipo de risco'!B13</f>
        <v>0</v>
      </c>
      <c r="D8" s="97"/>
    </row>
    <row r="9" spans="1:4" ht="14.25" customHeight="1">
      <c r="A9" s="195"/>
      <c r="B9" s="196" t="s">
        <v>166</v>
      </c>
      <c r="C9" s="198">
        <v>0</v>
      </c>
      <c r="D9" s="1"/>
    </row>
    <row r="10" spans="1:4" ht="12" customHeight="1">
      <c r="A10" s="195"/>
      <c r="B10" s="196" t="s">
        <v>167</v>
      </c>
      <c r="C10" s="198">
        <v>0</v>
      </c>
      <c r="D10" s="2"/>
    </row>
    <row r="11" spans="1:4" ht="7.5" customHeight="1">
      <c r="A11" s="199"/>
      <c r="B11" s="200"/>
      <c r="C11" s="201"/>
      <c r="D11" s="1"/>
    </row>
    <row r="12" spans="1:4" ht="15">
      <c r="A12" s="192" t="s">
        <v>49</v>
      </c>
      <c r="B12" s="193"/>
      <c r="C12" s="194">
        <f>SUM(C13:C15)</f>
        <v>0</v>
      </c>
      <c r="D12" s="2"/>
    </row>
    <row r="13" spans="1:4" ht="11.25" customHeight="1">
      <c r="A13" s="202"/>
      <c r="B13" s="196" t="s">
        <v>53</v>
      </c>
      <c r="C13" s="198">
        <v>0</v>
      </c>
      <c r="D13" s="2"/>
    </row>
    <row r="14" spans="1:4" ht="12.75" customHeight="1">
      <c r="A14" s="202"/>
      <c r="B14" s="196" t="s">
        <v>54</v>
      </c>
      <c r="C14" s="198">
        <v>0</v>
      </c>
      <c r="D14" s="2"/>
    </row>
    <row r="15" spans="1:4" ht="12.75" customHeight="1">
      <c r="A15" s="202"/>
      <c r="B15" s="196" t="s">
        <v>55</v>
      </c>
      <c r="C15" s="198">
        <v>0</v>
      </c>
      <c r="D15" s="2"/>
    </row>
    <row r="16" spans="1:4" ht="7.5" customHeight="1">
      <c r="A16" s="203"/>
      <c r="B16" s="204"/>
      <c r="C16" s="205"/>
      <c r="D16" s="1"/>
    </row>
    <row r="17" spans="1:4" ht="15">
      <c r="A17" s="192" t="s">
        <v>50</v>
      </c>
      <c r="B17" s="206"/>
      <c r="C17" s="194">
        <f>SUM(C18:C20)</f>
        <v>330569119.55</v>
      </c>
      <c r="D17" s="2"/>
    </row>
    <row r="18" spans="1:4" ht="13.5" customHeight="1">
      <c r="A18" s="202"/>
      <c r="B18" s="196" t="s">
        <v>53</v>
      </c>
      <c r="C18" s="197">
        <f>+'Consolidado por tipo de risco'!B21</f>
        <v>330569119.55</v>
      </c>
      <c r="D18" s="1"/>
    </row>
    <row r="19" spans="1:4" ht="15">
      <c r="A19" s="202"/>
      <c r="B19" s="196" t="s">
        <v>54</v>
      </c>
      <c r="C19" s="198">
        <v>0</v>
      </c>
      <c r="D19" s="1"/>
    </row>
    <row r="20" spans="1:4" ht="12.75" customHeight="1">
      <c r="A20" s="202"/>
      <c r="B20" s="196" t="s">
        <v>55</v>
      </c>
      <c r="C20" s="198">
        <v>0</v>
      </c>
      <c r="D20" s="1"/>
    </row>
    <row r="21" spans="1:4" ht="7.5" customHeight="1">
      <c r="A21" s="203"/>
      <c r="B21" s="204"/>
      <c r="C21" s="205"/>
      <c r="D21" s="1"/>
    </row>
    <row r="22" spans="1:4" ht="15">
      <c r="A22" s="192" t="s">
        <v>51</v>
      </c>
      <c r="B22" s="206"/>
      <c r="C22" s="194">
        <f>SUM(C23:C25)</f>
        <v>0</v>
      </c>
      <c r="D22" s="1"/>
    </row>
    <row r="23" spans="1:4" ht="13.5" customHeight="1">
      <c r="A23" s="202"/>
      <c r="B23" s="196" t="s">
        <v>53</v>
      </c>
      <c r="C23" s="198">
        <v>0</v>
      </c>
      <c r="D23" s="1"/>
    </row>
    <row r="24" spans="1:4" ht="15" customHeight="1">
      <c r="A24" s="207"/>
      <c r="B24" s="196" t="s">
        <v>54</v>
      </c>
      <c r="C24" s="198">
        <v>0</v>
      </c>
      <c r="D24" s="1"/>
    </row>
    <row r="25" spans="1:4" ht="12.75" customHeight="1">
      <c r="A25" s="207"/>
      <c r="B25" s="196" t="s">
        <v>55</v>
      </c>
      <c r="C25" s="198">
        <v>0</v>
      </c>
      <c r="D25" s="1"/>
    </row>
    <row r="26" spans="1:4" ht="7.5" customHeight="1">
      <c r="A26" s="208"/>
      <c r="B26" s="204"/>
      <c r="C26" s="209"/>
      <c r="D26" s="1"/>
    </row>
    <row r="27" spans="1:4" ht="15">
      <c r="A27" s="192" t="s">
        <v>52</v>
      </c>
      <c r="B27" s="206"/>
      <c r="C27" s="210">
        <f>+C29</f>
        <v>1483885163.39</v>
      </c>
      <c r="D27" s="3"/>
    </row>
    <row r="28" spans="1:4" ht="14.25" customHeight="1">
      <c r="A28" s="211"/>
      <c r="B28" s="212" t="s">
        <v>67</v>
      </c>
      <c r="C28" s="198">
        <v>0</v>
      </c>
      <c r="D28" s="1"/>
    </row>
    <row r="29" spans="1:4" ht="13.5" customHeight="1">
      <c r="A29" s="211"/>
      <c r="B29" s="212" t="s">
        <v>20</v>
      </c>
      <c r="C29" s="213">
        <v>1483885163.39</v>
      </c>
      <c r="D29" s="1"/>
    </row>
    <row r="30" spans="1:4" ht="12.75" customHeight="1">
      <c r="A30" s="211"/>
      <c r="B30" s="212" t="s">
        <v>56</v>
      </c>
      <c r="C30" s="198">
        <v>0</v>
      </c>
      <c r="D30" s="1"/>
    </row>
    <row r="31" spans="1:4" ht="14.25">
      <c r="A31" s="207"/>
      <c r="B31" s="214" t="s">
        <v>68</v>
      </c>
      <c r="C31" s="198">
        <v>0</v>
      </c>
      <c r="D31" s="1"/>
    </row>
    <row r="32" spans="1:4" ht="14.25">
      <c r="A32" s="207"/>
      <c r="B32" s="214" t="s">
        <v>69</v>
      </c>
      <c r="C32" s="198">
        <v>0</v>
      </c>
      <c r="D32" s="1"/>
    </row>
    <row r="33" spans="1:4" ht="14.25">
      <c r="A33" s="207"/>
      <c r="B33" s="214" t="s">
        <v>70</v>
      </c>
      <c r="C33" s="198">
        <v>0</v>
      </c>
      <c r="D33" s="1"/>
    </row>
    <row r="34" spans="1:4" ht="15" thickBot="1">
      <c r="A34" s="215"/>
      <c r="B34" s="216" t="s">
        <v>71</v>
      </c>
      <c r="C34" s="217">
        <v>0</v>
      </c>
      <c r="D34" s="1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8" ht="12.75">
      <c r="C38" s="8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workbookViewId="0" topLeftCell="A1">
      <selection activeCell="B27" sqref="B27"/>
    </sheetView>
  </sheetViews>
  <sheetFormatPr defaultColWidth="9.140625" defaultRowHeight="12.75"/>
  <cols>
    <col min="1" max="1" width="54.8515625" style="0" customWidth="1"/>
    <col min="2" max="2" width="15.421875" style="0" bestFit="1" customWidth="1"/>
    <col min="3" max="3" width="11.57421875" style="0" customWidth="1"/>
  </cols>
  <sheetData>
    <row r="1" ht="15.75">
      <c r="A1" s="25" t="s">
        <v>21</v>
      </c>
    </row>
    <row r="2" ht="7.5" customHeight="1">
      <c r="A2" s="25"/>
    </row>
    <row r="3" ht="12.75">
      <c r="A3" s="17" t="str">
        <f>Capa!E12</f>
        <v>(MARÇO DE 2009)</v>
      </c>
    </row>
    <row r="4" spans="1:3" ht="12.75">
      <c r="A4" s="256"/>
      <c r="B4" s="272" t="s">
        <v>16</v>
      </c>
      <c r="C4" s="273"/>
    </row>
    <row r="5" spans="1:3" ht="12.75">
      <c r="A5" s="27"/>
      <c r="B5" s="257" t="s">
        <v>15</v>
      </c>
      <c r="C5" s="257" t="s">
        <v>1</v>
      </c>
    </row>
    <row r="6" spans="1:3" ht="7.5" customHeight="1">
      <c r="A6" s="28"/>
      <c r="B6" s="7"/>
      <c r="C6" s="7"/>
    </row>
    <row r="7" spans="1:4" ht="12.75">
      <c r="A7" s="29" t="s">
        <v>73</v>
      </c>
      <c r="B7" s="10">
        <f>SUM(B9,B10,B11,B12,B13)</f>
        <v>5687145497.96</v>
      </c>
      <c r="C7" s="107">
        <f>B7/B23</f>
        <v>0.933528062515933</v>
      </c>
      <c r="D7" s="8"/>
    </row>
    <row r="8" spans="1:4" ht="7.5" customHeight="1">
      <c r="A8" s="28"/>
      <c r="B8" s="10"/>
      <c r="C8" s="12"/>
      <c r="D8" s="8"/>
    </row>
    <row r="9" spans="1:4" ht="12.75">
      <c r="A9" s="28" t="s">
        <v>75</v>
      </c>
      <c r="B9" s="94">
        <v>32478392.91</v>
      </c>
      <c r="C9" s="11">
        <f>B9/B23</f>
        <v>0.00533123184869795</v>
      </c>
      <c r="D9" s="8"/>
    </row>
    <row r="10" spans="1:4" ht="12.75">
      <c r="A10" s="28" t="s">
        <v>193</v>
      </c>
      <c r="B10" s="13">
        <f>1175547512.91+201474744.57</f>
        <v>1377022257.48</v>
      </c>
      <c r="C10" s="11">
        <f>B10/B23</f>
        <v>0.22603411861499417</v>
      </c>
      <c r="D10" s="8"/>
    </row>
    <row r="11" spans="1:4" ht="12.75">
      <c r="A11" s="28" t="s">
        <v>17</v>
      </c>
      <c r="B11" s="72" t="s">
        <v>85</v>
      </c>
      <c r="C11" s="73" t="s">
        <v>85</v>
      </c>
      <c r="D11" s="8"/>
    </row>
    <row r="12" spans="1:4" ht="12.75">
      <c r="A12" s="28" t="s">
        <v>18</v>
      </c>
      <c r="B12" s="13">
        <v>4277644847.57</v>
      </c>
      <c r="C12" s="11">
        <f>B12/B23</f>
        <v>0.702162712052241</v>
      </c>
      <c r="D12" s="8"/>
    </row>
    <row r="13" spans="1:4" ht="12.75" hidden="1">
      <c r="A13" s="226"/>
      <c r="B13" s="227"/>
      <c r="C13" s="228"/>
      <c r="D13" s="8"/>
    </row>
    <row r="14" spans="1:4" ht="7.5" customHeight="1">
      <c r="A14" s="28"/>
      <c r="B14" s="13"/>
      <c r="C14" s="11"/>
      <c r="D14" s="8"/>
    </row>
    <row r="15" spans="1:4" ht="12.75">
      <c r="A15" s="29" t="s">
        <v>192</v>
      </c>
      <c r="B15" s="14">
        <v>74459147.66</v>
      </c>
      <c r="C15" s="12">
        <f>B15/B23</f>
        <v>0.012222248204580129</v>
      </c>
      <c r="D15" s="8"/>
    </row>
    <row r="16" spans="1:4" ht="7.5" customHeight="1">
      <c r="A16" s="28"/>
      <c r="B16" s="13"/>
      <c r="C16" s="11"/>
      <c r="D16" s="8"/>
    </row>
    <row r="17" spans="1:4" ht="12.75">
      <c r="A17" s="29" t="s">
        <v>74</v>
      </c>
      <c r="B17" s="96">
        <v>-86690.35</v>
      </c>
      <c r="C17" s="12">
        <f>B17/B23</f>
        <v>-1.4229963784706625E-05</v>
      </c>
      <c r="D17" s="8"/>
    </row>
    <row r="18" spans="1:4" ht="12.75">
      <c r="A18" s="29"/>
      <c r="B18" s="96"/>
      <c r="C18" s="12"/>
      <c r="D18" s="8"/>
    </row>
    <row r="19" spans="1:4" ht="12.75">
      <c r="A19" s="29" t="s">
        <v>211</v>
      </c>
      <c r="B19" s="96">
        <v>12055.69</v>
      </c>
      <c r="C19" s="12">
        <f>B19/B23</f>
        <v>1.9789057501746134E-06</v>
      </c>
      <c r="D19" s="8"/>
    </row>
    <row r="20" spans="1:4" ht="7.5" customHeight="1">
      <c r="A20" s="29"/>
      <c r="B20" s="14"/>
      <c r="C20" s="12"/>
      <c r="D20" s="8"/>
    </row>
    <row r="21" spans="1:4" ht="12.75">
      <c r="A21" s="29" t="s">
        <v>210</v>
      </c>
      <c r="B21" s="14">
        <v>330569119.55</v>
      </c>
      <c r="C21" s="12">
        <f>B21/B23</f>
        <v>0.05426194033752147</v>
      </c>
      <c r="D21" s="8"/>
    </row>
    <row r="22" spans="1:4" ht="7.5" customHeight="1">
      <c r="A22" s="28"/>
      <c r="B22" s="15"/>
      <c r="C22" s="16"/>
      <c r="D22" s="8"/>
    </row>
    <row r="23" spans="1:4" ht="13.5" thickBot="1">
      <c r="A23" s="26" t="s">
        <v>19</v>
      </c>
      <c r="B23" s="30">
        <f>SUM(B7,B15,B17,B19,B21)</f>
        <v>6092099130.509999</v>
      </c>
      <c r="C23" s="31">
        <f>SUM(C7,C15,C17,C21)</f>
        <v>0.99999802109425</v>
      </c>
      <c r="D23" s="8"/>
    </row>
    <row r="24" spans="1:3" ht="12.75">
      <c r="A24" s="18" t="s">
        <v>185</v>
      </c>
      <c r="B24" s="6"/>
      <c r="C24" s="70"/>
    </row>
    <row r="25" spans="1:2" ht="12.75">
      <c r="A25" s="95" t="s">
        <v>222</v>
      </c>
      <c r="B25" s="6"/>
    </row>
    <row r="26" spans="1:2" ht="12.75">
      <c r="A26" s="95" t="s">
        <v>213</v>
      </c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</sheetData>
  <mergeCells count="1"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B20" sqref="B20"/>
    </sheetView>
  </sheetViews>
  <sheetFormatPr defaultColWidth="9.140625" defaultRowHeight="12.75"/>
  <cols>
    <col min="1" max="1" width="15.7109375" style="231" customWidth="1"/>
    <col min="2" max="2" width="26.28125" style="231" customWidth="1"/>
    <col min="3" max="3" width="16.8515625" style="231" bestFit="1" customWidth="1"/>
    <col min="4" max="4" width="7.28125" style="231" bestFit="1" customWidth="1"/>
    <col min="5" max="5" width="13.57421875" style="231" bestFit="1" customWidth="1"/>
    <col min="6" max="6" width="17.28125" style="231" bestFit="1" customWidth="1"/>
    <col min="7" max="16384" width="9.140625" style="231" customWidth="1"/>
  </cols>
  <sheetData>
    <row r="1" spans="1:6" ht="15.75">
      <c r="A1" s="229" t="s">
        <v>174</v>
      </c>
      <c r="B1" s="229"/>
      <c r="C1" s="229"/>
      <c r="D1" s="230"/>
      <c r="E1" s="230"/>
      <c r="F1" s="230"/>
    </row>
    <row r="2" spans="1:6" ht="7.5" customHeight="1">
      <c r="A2" s="230"/>
      <c r="B2" s="230"/>
      <c r="C2" s="230"/>
      <c r="D2" s="230"/>
      <c r="E2" s="230"/>
      <c r="F2" s="230"/>
    </row>
    <row r="3" spans="1:6" ht="13.5" thickBot="1">
      <c r="A3" s="264" t="str">
        <f>'Fundos de Investimento'!B3</f>
        <v>(MARÇO DE 2009)</v>
      </c>
      <c r="B3" s="230"/>
      <c r="C3" s="230"/>
      <c r="D3" s="230"/>
      <c r="E3" s="230"/>
      <c r="F3" s="230"/>
    </row>
    <row r="4" spans="1:6" ht="33" thickBot="1" thickTop="1">
      <c r="A4" s="232" t="s">
        <v>178</v>
      </c>
      <c r="B4" s="233" t="s">
        <v>177</v>
      </c>
      <c r="C4" s="234" t="s">
        <v>176</v>
      </c>
      <c r="D4" s="235" t="s">
        <v>170</v>
      </c>
      <c r="E4" s="183" t="s">
        <v>202</v>
      </c>
      <c r="F4" s="184" t="s">
        <v>220</v>
      </c>
    </row>
    <row r="5" spans="1:6" ht="39" thickTop="1">
      <c r="A5" s="179" t="s">
        <v>171</v>
      </c>
      <c r="B5" s="177" t="s">
        <v>221</v>
      </c>
      <c r="C5" s="236">
        <v>5510233528.800004</v>
      </c>
      <c r="D5" s="237">
        <f>C5/C11</f>
        <v>0.9044884875894518</v>
      </c>
      <c r="E5" s="238" t="s">
        <v>203</v>
      </c>
      <c r="F5" s="239" t="s">
        <v>2</v>
      </c>
    </row>
    <row r="6" spans="1:6" ht="12" customHeight="1">
      <c r="A6" s="179"/>
      <c r="B6" s="177"/>
      <c r="C6" s="240"/>
      <c r="D6" s="241"/>
      <c r="E6" s="177"/>
      <c r="F6" s="242"/>
    </row>
    <row r="7" spans="1:6" ht="15">
      <c r="A7" s="180" t="s">
        <v>219</v>
      </c>
      <c r="B7" s="178" t="s">
        <v>172</v>
      </c>
      <c r="C7" s="243">
        <v>251296482.16</v>
      </c>
      <c r="D7" s="237">
        <f>C7/C11</f>
        <v>0.04124957207302743</v>
      </c>
      <c r="E7" s="244" t="s">
        <v>204</v>
      </c>
      <c r="F7" s="245" t="s">
        <v>201</v>
      </c>
    </row>
    <row r="8" spans="1:6" ht="12.75">
      <c r="A8" s="180"/>
      <c r="B8" s="178"/>
      <c r="C8" s="246"/>
      <c r="D8" s="241"/>
      <c r="E8" s="178"/>
      <c r="F8" s="247"/>
    </row>
    <row r="9" spans="1:6" ht="12.75">
      <c r="A9" s="180" t="s">
        <v>173</v>
      </c>
      <c r="B9" s="178" t="s">
        <v>189</v>
      </c>
      <c r="C9" s="248">
        <v>330569119.55</v>
      </c>
      <c r="D9" s="237">
        <f>C9/C11</f>
        <v>0.054261940337521464</v>
      </c>
      <c r="E9" s="249" t="s">
        <v>205</v>
      </c>
      <c r="F9" s="250" t="s">
        <v>184</v>
      </c>
    </row>
    <row r="10" spans="1:6" ht="12.75">
      <c r="A10" s="176"/>
      <c r="B10" s="178"/>
      <c r="C10" s="251"/>
      <c r="D10" s="252"/>
      <c r="E10" s="178"/>
      <c r="F10" s="247"/>
    </row>
    <row r="11" spans="1:6" ht="13.5" thickBot="1">
      <c r="A11" s="181" t="s">
        <v>175</v>
      </c>
      <c r="B11" s="182"/>
      <c r="C11" s="253">
        <v>6092099130.51</v>
      </c>
      <c r="D11" s="254">
        <f>SUM(D5,D7,D9)</f>
        <v>1.0000000000000007</v>
      </c>
      <c r="E11" s="182"/>
      <c r="F11" s="255"/>
    </row>
    <row r="12" spans="1:6" ht="13.5" thickTop="1">
      <c r="A12" s="18" t="s">
        <v>185</v>
      </c>
      <c r="B12" s="270"/>
      <c r="C12" s="271"/>
      <c r="D12" s="270"/>
      <c r="E12" s="270"/>
      <c r="F12" s="230"/>
    </row>
    <row r="13" spans="1:6" ht="12.75">
      <c r="A13" s="267" t="s">
        <v>186</v>
      </c>
      <c r="B13" s="268"/>
      <c r="C13" s="268"/>
      <c r="D13" s="268"/>
      <c r="E13" s="268"/>
      <c r="F13" s="230"/>
    </row>
    <row r="14" spans="1:6" ht="12.75">
      <c r="A14" s="267" t="s">
        <v>187</v>
      </c>
      <c r="B14" s="268"/>
      <c r="C14" s="269"/>
      <c r="D14" s="268"/>
      <c r="E14" s="268"/>
      <c r="F14" s="230"/>
    </row>
    <row r="15" spans="1:6" ht="12.75">
      <c r="A15" s="267" t="s">
        <v>188</v>
      </c>
      <c r="B15" s="268"/>
      <c r="C15" s="268"/>
      <c r="D15" s="268"/>
      <c r="E15" s="268"/>
      <c r="F15" s="230"/>
    </row>
    <row r="16" spans="1:6" ht="12.75">
      <c r="A16" s="267" t="s">
        <v>190</v>
      </c>
      <c r="B16" s="268"/>
      <c r="C16" s="268"/>
      <c r="D16" s="268"/>
      <c r="E16" s="268"/>
      <c r="F16" s="230"/>
    </row>
    <row r="17" spans="1:6" ht="12.75">
      <c r="A17" s="267" t="s">
        <v>191</v>
      </c>
      <c r="B17" s="267"/>
      <c r="C17" s="267"/>
      <c r="D17" s="267"/>
      <c r="E17" s="267"/>
      <c r="F17" s="230"/>
    </row>
    <row r="18" spans="1:5" s="230" customFormat="1" ht="12">
      <c r="A18" s="95" t="s">
        <v>222</v>
      </c>
      <c r="B18" s="267"/>
      <c r="C18" s="267"/>
      <c r="D18" s="267"/>
      <c r="E18" s="267"/>
    </row>
    <row r="19" ht="12.75">
      <c r="C19" s="266"/>
    </row>
    <row r="20" ht="12.75">
      <c r="C20" s="266"/>
    </row>
    <row r="21" ht="12.75">
      <c r="C21" s="266"/>
    </row>
    <row r="22" ht="12.75">
      <c r="C22" s="266"/>
    </row>
    <row r="23" ht="12.75">
      <c r="C23" s="266"/>
    </row>
    <row r="24" ht="12.75">
      <c r="C24" s="266"/>
    </row>
    <row r="25" ht="12.75">
      <c r="C25" s="266"/>
    </row>
    <row r="26" ht="12.75">
      <c r="C26" s="266"/>
    </row>
    <row r="27" ht="12.75">
      <c r="C27" s="266"/>
    </row>
    <row r="28" ht="12.75">
      <c r="C28" s="266"/>
    </row>
    <row r="29" ht="12.75">
      <c r="C29" s="266"/>
    </row>
    <row r="30" ht="12.75">
      <c r="C30" s="266"/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6.00390625" style="0" customWidth="1"/>
    <col min="3" max="3" width="15.57421875" style="0" hidden="1" customWidth="1"/>
    <col min="4" max="4" width="15.140625" style="0" bestFit="1" customWidth="1"/>
    <col min="5" max="5" width="14.28125" style="0" bestFit="1" customWidth="1"/>
    <col min="6" max="6" width="39.8515625" style="0" bestFit="1" customWidth="1"/>
    <col min="7" max="7" width="16.8515625" style="0" bestFit="1" customWidth="1"/>
    <col min="8" max="8" width="13.7109375" style="0" bestFit="1" customWidth="1"/>
    <col min="9" max="9" width="17.57421875" style="0" bestFit="1" customWidth="1"/>
    <col min="10" max="10" width="18.8515625" style="0" bestFit="1" customWidth="1"/>
    <col min="11" max="11" width="17.8515625" style="0" bestFit="1" customWidth="1"/>
    <col min="12" max="12" width="10.28125" style="0" bestFit="1" customWidth="1"/>
    <col min="13" max="13" width="9.00390625" style="0" bestFit="1" customWidth="1"/>
    <col min="14" max="14" width="8.00390625" style="0" bestFit="1" customWidth="1"/>
    <col min="15" max="15" width="13.140625" style="0" bestFit="1" customWidth="1"/>
    <col min="16" max="17" width="11.7109375" style="0" customWidth="1"/>
    <col min="18" max="18" width="12.421875" style="0" customWidth="1"/>
    <col min="19" max="19" width="10.7109375" style="0" bestFit="1" customWidth="1"/>
    <col min="20" max="20" width="14.140625" style="0" bestFit="1" customWidth="1"/>
    <col min="21" max="21" width="3.00390625" style="0" bestFit="1" customWidth="1"/>
    <col min="22" max="22" width="16.57421875" style="0" bestFit="1" customWidth="1"/>
  </cols>
  <sheetData>
    <row r="1" spans="2:4" ht="15.75">
      <c r="B1" s="25" t="s">
        <v>161</v>
      </c>
      <c r="C1" s="185"/>
      <c r="D1" s="185"/>
    </row>
    <row r="2" spans="2:4" ht="7.5" customHeight="1">
      <c r="B2" s="25"/>
      <c r="C2" s="185"/>
      <c r="D2" s="185"/>
    </row>
    <row r="3" s="175" customFormat="1" ht="12.75" thickBot="1">
      <c r="B3" s="260" t="str">
        <f>Capa!E12</f>
        <v>(MARÇO DE 2009)</v>
      </c>
    </row>
    <row r="4" spans="2:20" ht="18" customHeight="1">
      <c r="B4" s="108"/>
      <c r="C4" s="109"/>
      <c r="D4" s="110"/>
      <c r="E4" s="111"/>
      <c r="F4" s="111"/>
      <c r="G4" s="284" t="s">
        <v>3</v>
      </c>
      <c r="H4" s="285"/>
      <c r="I4" s="285"/>
      <c r="J4" s="285"/>
      <c r="K4" s="286"/>
      <c r="L4" s="282" t="s">
        <v>10</v>
      </c>
      <c r="M4" s="283"/>
      <c r="N4" s="283"/>
      <c r="O4" s="283"/>
      <c r="P4" s="291" t="s">
        <v>160</v>
      </c>
      <c r="Q4" s="292"/>
      <c r="R4" s="293"/>
      <c r="S4" s="112" t="s">
        <v>79</v>
      </c>
      <c r="T4" s="112" t="s">
        <v>83</v>
      </c>
    </row>
    <row r="5" spans="2:20" ht="18" customHeight="1">
      <c r="B5" s="113" t="s">
        <v>33</v>
      </c>
      <c r="C5" s="114" t="s">
        <v>34</v>
      </c>
      <c r="D5" s="115" t="s">
        <v>35</v>
      </c>
      <c r="E5" s="116" t="s">
        <v>36</v>
      </c>
      <c r="F5" s="117" t="s">
        <v>42</v>
      </c>
      <c r="G5" s="37" t="s">
        <v>4</v>
      </c>
      <c r="H5" s="38" t="s">
        <v>5</v>
      </c>
      <c r="I5" s="39" t="s">
        <v>13</v>
      </c>
      <c r="J5" s="38" t="s">
        <v>168</v>
      </c>
      <c r="K5" s="40" t="s">
        <v>6</v>
      </c>
      <c r="L5" s="276" t="s">
        <v>57</v>
      </c>
      <c r="M5" s="278" t="s">
        <v>58</v>
      </c>
      <c r="N5" s="278" t="s">
        <v>78</v>
      </c>
      <c r="O5" s="280" t="s">
        <v>11</v>
      </c>
      <c r="P5" s="287" t="s">
        <v>81</v>
      </c>
      <c r="Q5" s="289" t="s">
        <v>80</v>
      </c>
      <c r="R5" s="280" t="s">
        <v>82</v>
      </c>
      <c r="S5" s="274" t="s">
        <v>84</v>
      </c>
      <c r="T5" s="274" t="s">
        <v>86</v>
      </c>
    </row>
    <row r="6" spans="2:20" ht="18" customHeight="1">
      <c r="B6" s="118"/>
      <c r="C6" s="114"/>
      <c r="D6" s="119" t="s">
        <v>45</v>
      </c>
      <c r="E6" s="120"/>
      <c r="F6" s="121"/>
      <c r="G6" s="41" t="s">
        <v>32</v>
      </c>
      <c r="H6" s="42" t="s">
        <v>8</v>
      </c>
      <c r="I6" s="43" t="s">
        <v>9</v>
      </c>
      <c r="J6" s="42" t="s">
        <v>169</v>
      </c>
      <c r="K6" s="44" t="s">
        <v>7</v>
      </c>
      <c r="L6" s="277"/>
      <c r="M6" s="279"/>
      <c r="N6" s="279"/>
      <c r="O6" s="281"/>
      <c r="P6" s="288"/>
      <c r="Q6" s="290"/>
      <c r="R6" s="281"/>
      <c r="S6" s="275"/>
      <c r="T6" s="275"/>
    </row>
    <row r="7" spans="2:21" ht="18" customHeight="1">
      <c r="B7" s="218" t="s">
        <v>76</v>
      </c>
      <c r="C7" s="122"/>
      <c r="D7" s="123" t="s">
        <v>77</v>
      </c>
      <c r="E7" s="124" t="s">
        <v>12</v>
      </c>
      <c r="F7" s="125" t="s">
        <v>60</v>
      </c>
      <c r="G7" s="126">
        <v>1011305963</v>
      </c>
      <c r="H7" s="127">
        <v>1.341659</v>
      </c>
      <c r="I7" s="128">
        <v>1356827747</v>
      </c>
      <c r="J7" s="129">
        <v>0.1852</v>
      </c>
      <c r="K7" s="130">
        <v>251296482.16</v>
      </c>
      <c r="L7" s="131">
        <v>0</v>
      </c>
      <c r="M7" s="132">
        <v>1</v>
      </c>
      <c r="N7" s="132">
        <v>0</v>
      </c>
      <c r="O7" s="133">
        <v>0</v>
      </c>
      <c r="P7" s="134">
        <v>0.973</v>
      </c>
      <c r="Q7" s="135">
        <v>2.899</v>
      </c>
      <c r="R7" s="136">
        <v>12.545</v>
      </c>
      <c r="S7" s="137">
        <v>0.2</v>
      </c>
      <c r="T7" s="138">
        <v>0.088</v>
      </c>
      <c r="U7" s="5"/>
    </row>
    <row r="8" spans="2:21" ht="18" customHeight="1">
      <c r="B8" s="219" t="s">
        <v>62</v>
      </c>
      <c r="C8" s="139"/>
      <c r="D8" s="140" t="s">
        <v>63</v>
      </c>
      <c r="E8" s="141" t="s">
        <v>12</v>
      </c>
      <c r="F8" s="142" t="s">
        <v>61</v>
      </c>
      <c r="G8" s="143">
        <v>3773718126.75646</v>
      </c>
      <c r="H8" s="144">
        <v>1.6254687</v>
      </c>
      <c r="I8" s="145">
        <v>6134060761.07</v>
      </c>
      <c r="J8" s="132">
        <v>0.07</v>
      </c>
      <c r="K8" s="146">
        <v>429250721.31</v>
      </c>
      <c r="L8" s="131">
        <v>0</v>
      </c>
      <c r="M8" s="132">
        <v>1</v>
      </c>
      <c r="N8" s="132">
        <v>0</v>
      </c>
      <c r="O8" s="133">
        <v>0</v>
      </c>
      <c r="P8" s="134">
        <v>0.958</v>
      </c>
      <c r="Q8" s="135">
        <v>2.867</v>
      </c>
      <c r="R8" s="136">
        <v>12.466</v>
      </c>
      <c r="S8" s="147">
        <v>0.2</v>
      </c>
      <c r="T8" s="138">
        <v>0.088</v>
      </c>
      <c r="U8" s="5"/>
    </row>
    <row r="9" spans="2:21" ht="18" customHeight="1">
      <c r="B9" s="219" t="s">
        <v>72</v>
      </c>
      <c r="C9" s="139"/>
      <c r="D9" s="140" t="s">
        <v>159</v>
      </c>
      <c r="E9" s="141" t="s">
        <v>12</v>
      </c>
      <c r="F9" s="142" t="s">
        <v>64</v>
      </c>
      <c r="G9" s="143">
        <v>43375790.11897</v>
      </c>
      <c r="H9" s="144">
        <v>41.819015</v>
      </c>
      <c r="I9" s="148">
        <v>1813932837.93</v>
      </c>
      <c r="J9" s="132">
        <v>0.0005</v>
      </c>
      <c r="K9" s="146">
        <v>940616.64</v>
      </c>
      <c r="L9" s="131">
        <v>0</v>
      </c>
      <c r="M9" s="132">
        <v>1</v>
      </c>
      <c r="N9" s="132">
        <v>0</v>
      </c>
      <c r="O9" s="133">
        <v>0</v>
      </c>
      <c r="P9" s="134">
        <v>0.962</v>
      </c>
      <c r="Q9" s="149">
        <v>2.876</v>
      </c>
      <c r="R9" s="136">
        <v>12.604</v>
      </c>
      <c r="S9" s="150">
        <v>0.15</v>
      </c>
      <c r="T9" s="151">
        <v>0.094</v>
      </c>
      <c r="U9" s="5"/>
    </row>
    <row r="10" spans="2:21" ht="18" customHeight="1">
      <c r="B10" s="220" t="s">
        <v>0</v>
      </c>
      <c r="C10" s="152"/>
      <c r="D10" s="153" t="s">
        <v>66</v>
      </c>
      <c r="E10" s="154" t="s">
        <v>12</v>
      </c>
      <c r="F10" s="155" t="s">
        <v>64</v>
      </c>
      <c r="G10" s="156">
        <v>425653051.05641</v>
      </c>
      <c r="H10" s="157">
        <v>17.74881</v>
      </c>
      <c r="I10" s="158">
        <v>7554835417.67</v>
      </c>
      <c r="J10" s="159">
        <v>0.0442</v>
      </c>
      <c r="K10" s="160">
        <v>334269505.16</v>
      </c>
      <c r="L10" s="161">
        <v>0</v>
      </c>
      <c r="M10" s="159">
        <v>0.9997</v>
      </c>
      <c r="N10" s="159">
        <v>0</v>
      </c>
      <c r="O10" s="162">
        <v>-0.0003</v>
      </c>
      <c r="P10" s="163">
        <v>0.962</v>
      </c>
      <c r="Q10" s="164">
        <v>2.877</v>
      </c>
      <c r="R10" s="165">
        <v>12.598</v>
      </c>
      <c r="S10" s="150">
        <v>0.15</v>
      </c>
      <c r="T10" s="151">
        <v>0.093</v>
      </c>
      <c r="U10" s="5"/>
    </row>
    <row r="11" spans="2:21" ht="18" customHeight="1" thickBot="1">
      <c r="B11" s="221" t="s">
        <v>198</v>
      </c>
      <c r="C11" s="166"/>
      <c r="D11" s="167" t="s">
        <v>157</v>
      </c>
      <c r="E11" s="168" t="s">
        <v>12</v>
      </c>
      <c r="F11" s="169" t="s">
        <v>156</v>
      </c>
      <c r="G11" s="170">
        <v>1081660866.75348</v>
      </c>
      <c r="H11" s="171">
        <v>1.139536</v>
      </c>
      <c r="I11" s="172">
        <v>1232591501.68</v>
      </c>
      <c r="J11" s="159">
        <v>0.2163</v>
      </c>
      <c r="K11" s="160">
        <v>266653093.55</v>
      </c>
      <c r="L11" s="161">
        <v>0.1218</v>
      </c>
      <c r="M11" s="159">
        <v>0.8782</v>
      </c>
      <c r="N11" s="159">
        <v>0</v>
      </c>
      <c r="O11" s="162">
        <v>0</v>
      </c>
      <c r="P11" s="163">
        <v>0.956</v>
      </c>
      <c r="Q11" s="164">
        <v>2.862</v>
      </c>
      <c r="R11" s="164">
        <v>12.544</v>
      </c>
      <c r="S11" s="173">
        <v>0.2</v>
      </c>
      <c r="T11" s="174">
        <v>0.094</v>
      </c>
      <c r="U11" s="5"/>
    </row>
    <row r="12" spans="2:22" ht="18" customHeight="1" thickBot="1">
      <c r="B12" s="74" t="s">
        <v>158</v>
      </c>
      <c r="E12" s="8"/>
      <c r="F12" s="20"/>
      <c r="G12" s="21"/>
      <c r="H12" s="21"/>
      <c r="I12" s="22"/>
      <c r="J12" s="23" t="s">
        <v>14</v>
      </c>
      <c r="K12" s="32">
        <f>SUM(K7:K11)</f>
        <v>1282410418.82</v>
      </c>
      <c r="L12" s="33">
        <f>($K$7*L7+$K$8*L8+$K$9*L9+$K$10*L10+$K$11*L11)/$K$12</f>
        <v>0.02532601600685271</v>
      </c>
      <c r="M12" s="34">
        <f>($K$7*M7+$K$8*M8+$K$9*M9+$K$10*M10+$K$11*M11)/$K$12</f>
        <v>0.9745957868340505</v>
      </c>
      <c r="N12" s="34">
        <f>($K$7*N7+$K$8*N8+$K$9*N9+$K$10*N10+$K$11*N11)/$K$12</f>
        <v>0</v>
      </c>
      <c r="O12" s="71">
        <f>($K$7*O7+$K$8*O8+$K$9*O9+$K$10*O10+$K$11*O11)/$K$12</f>
        <v>-7.819715909690804E-05</v>
      </c>
      <c r="P12" s="93"/>
      <c r="Q12" s="75"/>
      <c r="R12" s="75"/>
      <c r="S12" s="76"/>
      <c r="T12" s="77"/>
      <c r="U12" s="70"/>
      <c r="V12" s="70"/>
    </row>
    <row r="13" spans="9:21" ht="18" customHeight="1">
      <c r="I13" s="69"/>
      <c r="J13" s="8"/>
      <c r="K13" s="8"/>
      <c r="P13" s="74"/>
      <c r="Q13" s="74"/>
      <c r="R13" s="74"/>
      <c r="S13" s="5"/>
      <c r="T13" s="5"/>
      <c r="U13" s="5"/>
    </row>
    <row r="14" spans="7:19" ht="18" customHeight="1">
      <c r="G14" s="6"/>
      <c r="I14" s="69"/>
      <c r="J14" s="8"/>
      <c r="K14" s="8"/>
      <c r="L14" s="265"/>
      <c r="M14" s="265"/>
      <c r="Q14" s="74"/>
      <c r="R14" s="74"/>
      <c r="S14" s="5"/>
    </row>
    <row r="15" spans="7:19" ht="12.75">
      <c r="G15" s="6"/>
      <c r="H15" s="6"/>
      <c r="I15" s="69"/>
      <c r="J15" s="8"/>
      <c r="K15" s="8"/>
      <c r="L15" s="70"/>
      <c r="M15" s="265"/>
      <c r="N15" s="9"/>
      <c r="O15" s="83"/>
      <c r="P15" s="5"/>
      <c r="Q15" s="5"/>
      <c r="R15" s="5"/>
      <c r="S15" s="5"/>
    </row>
    <row r="16" spans="9:13" ht="12.75">
      <c r="I16" s="69"/>
      <c r="J16" s="8"/>
      <c r="M16" s="70"/>
    </row>
    <row r="17" spans="9:13" ht="12.75">
      <c r="I17" s="69"/>
      <c r="J17" s="8"/>
      <c r="M17" s="70"/>
    </row>
    <row r="18" spans="9:10" ht="12.75">
      <c r="I18" s="69"/>
      <c r="J18" s="8"/>
    </row>
    <row r="19" spans="9:10" ht="12.75">
      <c r="I19" s="69"/>
      <c r="J19" s="8"/>
    </row>
  </sheetData>
  <mergeCells count="12">
    <mergeCell ref="L4:O4"/>
    <mergeCell ref="G4:K4"/>
    <mergeCell ref="P5:P6"/>
    <mergeCell ref="Q5:Q6"/>
    <mergeCell ref="P4:R4"/>
    <mergeCell ref="R5:R6"/>
    <mergeCell ref="S5:S6"/>
    <mergeCell ref="T5:T6"/>
    <mergeCell ref="L5:L6"/>
    <mergeCell ref="M5:M6"/>
    <mergeCell ref="N5:N6"/>
    <mergeCell ref="O5:O6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6.28125" style="0" bestFit="1" customWidth="1"/>
    <col min="3" max="3" width="12.140625" style="0" bestFit="1" customWidth="1"/>
    <col min="4" max="5" width="8.140625" style="0" bestFit="1" customWidth="1"/>
    <col min="6" max="6" width="10.57421875" style="0" bestFit="1" customWidth="1"/>
    <col min="7" max="7" width="10.281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6.57421875" style="0" bestFit="1" customWidth="1"/>
  </cols>
  <sheetData>
    <row r="1" ht="15.75">
      <c r="A1" s="25" t="s">
        <v>162</v>
      </c>
    </row>
    <row r="2" ht="7.5" customHeight="1">
      <c r="A2" s="25"/>
    </row>
    <row r="3" s="263" customFormat="1" ht="12.75" thickBot="1">
      <c r="A3" s="262" t="s">
        <v>212</v>
      </c>
    </row>
    <row r="4" spans="1:13" ht="12.75">
      <c r="A4" s="45"/>
      <c r="B4" s="46"/>
      <c r="C4" s="46"/>
      <c r="D4" s="47"/>
      <c r="E4" s="48"/>
      <c r="F4" s="47"/>
      <c r="G4" s="49"/>
      <c r="H4" s="50"/>
      <c r="I4" s="51"/>
      <c r="J4" s="52"/>
      <c r="K4" s="49"/>
      <c r="L4" s="52"/>
      <c r="M4" s="64" t="s">
        <v>39</v>
      </c>
    </row>
    <row r="5" spans="1:13" ht="12.75">
      <c r="A5" s="53" t="s">
        <v>22</v>
      </c>
      <c r="B5" s="54" t="s">
        <v>23</v>
      </c>
      <c r="C5" s="54" t="s">
        <v>26</v>
      </c>
      <c r="D5" s="55" t="s">
        <v>28</v>
      </c>
      <c r="E5" s="56" t="s">
        <v>28</v>
      </c>
      <c r="F5" s="55" t="s">
        <v>28</v>
      </c>
      <c r="G5" s="57" t="s">
        <v>37</v>
      </c>
      <c r="H5" s="54" t="s">
        <v>46</v>
      </c>
      <c r="I5" s="58" t="s">
        <v>40</v>
      </c>
      <c r="J5" s="59" t="s">
        <v>38</v>
      </c>
      <c r="K5" s="57" t="s">
        <v>27</v>
      </c>
      <c r="L5" s="59" t="s">
        <v>43</v>
      </c>
      <c r="M5" s="60" t="s">
        <v>41</v>
      </c>
    </row>
    <row r="6" spans="1:13" ht="12.75">
      <c r="A6" s="53"/>
      <c r="B6" s="61"/>
      <c r="C6" s="61"/>
      <c r="D6" s="62" t="s">
        <v>29</v>
      </c>
      <c r="E6" s="56" t="s">
        <v>30</v>
      </c>
      <c r="F6" s="62" t="s">
        <v>31</v>
      </c>
      <c r="G6" s="57"/>
      <c r="H6" s="61"/>
      <c r="I6" s="58" t="s">
        <v>25</v>
      </c>
      <c r="J6" s="63" t="s">
        <v>15</v>
      </c>
      <c r="K6" s="57" t="s">
        <v>15</v>
      </c>
      <c r="L6" s="63" t="s">
        <v>44</v>
      </c>
      <c r="M6" s="60" t="s">
        <v>15</v>
      </c>
    </row>
    <row r="7" spans="1:13" ht="12.75">
      <c r="A7" s="19" t="s">
        <v>64</v>
      </c>
      <c r="B7" s="19" t="s">
        <v>59</v>
      </c>
      <c r="C7" s="79" t="s">
        <v>87</v>
      </c>
      <c r="D7" s="67">
        <v>36508</v>
      </c>
      <c r="E7" s="67">
        <v>36508</v>
      </c>
      <c r="F7" s="79">
        <v>39918</v>
      </c>
      <c r="G7" s="80">
        <v>18250</v>
      </c>
      <c r="H7" s="68" t="s">
        <v>65</v>
      </c>
      <c r="I7" s="66">
        <v>6</v>
      </c>
      <c r="J7" s="65">
        <v>1000</v>
      </c>
      <c r="K7" s="81">
        <v>2313.73</v>
      </c>
      <c r="L7" s="65" t="s">
        <v>24</v>
      </c>
      <c r="M7" s="78">
        <v>42225572.5</v>
      </c>
    </row>
    <row r="8" spans="1:13" ht="12.75">
      <c r="A8" s="19" t="s">
        <v>64</v>
      </c>
      <c r="B8" s="19" t="s">
        <v>59</v>
      </c>
      <c r="C8" s="79" t="s">
        <v>88</v>
      </c>
      <c r="D8" s="67">
        <v>36508</v>
      </c>
      <c r="E8" s="67">
        <v>36508</v>
      </c>
      <c r="F8" s="79">
        <v>39948</v>
      </c>
      <c r="G8" s="80">
        <v>18250</v>
      </c>
      <c r="H8" s="68" t="s">
        <v>65</v>
      </c>
      <c r="I8" s="66">
        <v>6</v>
      </c>
      <c r="J8" s="65">
        <v>1000</v>
      </c>
      <c r="K8" s="81">
        <v>2313.73</v>
      </c>
      <c r="L8" s="65" t="s">
        <v>24</v>
      </c>
      <c r="M8" s="78">
        <v>42225572.5</v>
      </c>
    </row>
    <row r="9" spans="1:13" ht="12.75">
      <c r="A9" s="19" t="s">
        <v>64</v>
      </c>
      <c r="B9" s="19" t="s">
        <v>59</v>
      </c>
      <c r="C9" s="79" t="s">
        <v>89</v>
      </c>
      <c r="D9" s="67">
        <v>36508</v>
      </c>
      <c r="E9" s="67">
        <v>36508</v>
      </c>
      <c r="F9" s="79">
        <v>39979</v>
      </c>
      <c r="G9" s="80">
        <v>18250</v>
      </c>
      <c r="H9" s="68" t="s">
        <v>65</v>
      </c>
      <c r="I9" s="66">
        <v>6</v>
      </c>
      <c r="J9" s="65">
        <v>1000</v>
      </c>
      <c r="K9" s="81">
        <v>2313.73</v>
      </c>
      <c r="L9" s="65" t="s">
        <v>24</v>
      </c>
      <c r="M9" s="78">
        <v>42225572.5</v>
      </c>
    </row>
    <row r="10" spans="1:13" ht="12.75">
      <c r="A10" s="19" t="s">
        <v>64</v>
      </c>
      <c r="B10" s="19" t="s">
        <v>59</v>
      </c>
      <c r="C10" s="79" t="s">
        <v>90</v>
      </c>
      <c r="D10" s="67">
        <v>36508</v>
      </c>
      <c r="E10" s="67">
        <v>36508</v>
      </c>
      <c r="F10" s="79">
        <v>40009</v>
      </c>
      <c r="G10" s="80">
        <v>18250</v>
      </c>
      <c r="H10" s="68" t="s">
        <v>65</v>
      </c>
      <c r="I10" s="66">
        <v>6</v>
      </c>
      <c r="J10" s="65">
        <v>1000</v>
      </c>
      <c r="K10" s="81">
        <v>2313.73</v>
      </c>
      <c r="L10" s="65" t="s">
        <v>24</v>
      </c>
      <c r="M10" s="78">
        <v>42225572.5</v>
      </c>
    </row>
    <row r="11" spans="1:13" ht="12.75">
      <c r="A11" s="19" t="s">
        <v>64</v>
      </c>
      <c r="B11" s="19" t="s">
        <v>59</v>
      </c>
      <c r="C11" s="79" t="s">
        <v>91</v>
      </c>
      <c r="D11" s="67">
        <v>36508</v>
      </c>
      <c r="E11" s="67">
        <v>36508</v>
      </c>
      <c r="F11" s="79">
        <v>40040</v>
      </c>
      <c r="G11" s="80">
        <v>18250</v>
      </c>
      <c r="H11" s="68" t="s">
        <v>65</v>
      </c>
      <c r="I11" s="66">
        <v>6</v>
      </c>
      <c r="J11" s="65">
        <v>1000</v>
      </c>
      <c r="K11" s="81">
        <v>2313.73</v>
      </c>
      <c r="L11" s="65" t="s">
        <v>24</v>
      </c>
      <c r="M11" s="78">
        <v>42225572.5</v>
      </c>
    </row>
    <row r="12" spans="1:13" ht="12.75">
      <c r="A12" s="19" t="s">
        <v>64</v>
      </c>
      <c r="B12" s="19" t="s">
        <v>59</v>
      </c>
      <c r="C12" s="79" t="s">
        <v>92</v>
      </c>
      <c r="D12" s="67">
        <v>36508</v>
      </c>
      <c r="E12" s="67">
        <v>36508</v>
      </c>
      <c r="F12" s="79">
        <v>40071</v>
      </c>
      <c r="G12" s="80">
        <v>18250</v>
      </c>
      <c r="H12" s="68" t="s">
        <v>65</v>
      </c>
      <c r="I12" s="66">
        <v>6</v>
      </c>
      <c r="J12" s="65">
        <v>1000</v>
      </c>
      <c r="K12" s="81">
        <v>2313.73</v>
      </c>
      <c r="L12" s="65" t="s">
        <v>24</v>
      </c>
      <c r="M12" s="78">
        <v>42225572.5</v>
      </c>
    </row>
    <row r="13" spans="1:13" ht="12.75">
      <c r="A13" s="19" t="s">
        <v>64</v>
      </c>
      <c r="B13" s="19" t="s">
        <v>59</v>
      </c>
      <c r="C13" s="79" t="s">
        <v>93</v>
      </c>
      <c r="D13" s="67">
        <v>36508</v>
      </c>
      <c r="E13" s="67">
        <v>36508</v>
      </c>
      <c r="F13" s="79">
        <v>40101</v>
      </c>
      <c r="G13" s="80">
        <v>26950</v>
      </c>
      <c r="H13" s="68" t="s">
        <v>65</v>
      </c>
      <c r="I13" s="66">
        <v>6</v>
      </c>
      <c r="J13" s="65">
        <v>1000</v>
      </c>
      <c r="K13" s="81">
        <v>2313.73</v>
      </c>
      <c r="L13" s="65" t="s">
        <v>24</v>
      </c>
      <c r="M13" s="78">
        <v>62355023.5</v>
      </c>
    </row>
    <row r="14" spans="1:13" ht="12.75">
      <c r="A14" s="19" t="s">
        <v>64</v>
      </c>
      <c r="B14" s="19" t="s">
        <v>59</v>
      </c>
      <c r="C14" s="79" t="s">
        <v>94</v>
      </c>
      <c r="D14" s="67">
        <v>36508</v>
      </c>
      <c r="E14" s="67">
        <v>36508</v>
      </c>
      <c r="F14" s="79">
        <v>40132</v>
      </c>
      <c r="G14" s="80">
        <v>38998</v>
      </c>
      <c r="H14" s="68" t="s">
        <v>65</v>
      </c>
      <c r="I14" s="66">
        <v>6</v>
      </c>
      <c r="J14" s="65">
        <v>1000</v>
      </c>
      <c r="K14" s="81">
        <v>2313.73</v>
      </c>
      <c r="L14" s="65" t="s">
        <v>24</v>
      </c>
      <c r="M14" s="78">
        <v>90230842.54</v>
      </c>
    </row>
    <row r="15" spans="1:13" ht="12.75">
      <c r="A15" s="19" t="s">
        <v>64</v>
      </c>
      <c r="B15" s="19" t="s">
        <v>59</v>
      </c>
      <c r="C15" s="79" t="s">
        <v>95</v>
      </c>
      <c r="D15" s="67">
        <v>36508</v>
      </c>
      <c r="E15" s="67">
        <v>36508</v>
      </c>
      <c r="F15" s="79">
        <v>40162</v>
      </c>
      <c r="G15" s="80">
        <v>38998</v>
      </c>
      <c r="H15" s="68" t="s">
        <v>65</v>
      </c>
      <c r="I15" s="66">
        <v>6</v>
      </c>
      <c r="J15" s="65">
        <v>1000</v>
      </c>
      <c r="K15" s="81">
        <v>2313.73</v>
      </c>
      <c r="L15" s="65" t="s">
        <v>24</v>
      </c>
      <c r="M15" s="78">
        <v>90230842.54</v>
      </c>
    </row>
    <row r="16" spans="1:13" ht="12.75">
      <c r="A16" s="19" t="s">
        <v>64</v>
      </c>
      <c r="B16" s="19" t="s">
        <v>59</v>
      </c>
      <c r="C16" s="79" t="s">
        <v>96</v>
      </c>
      <c r="D16" s="67">
        <v>36508</v>
      </c>
      <c r="E16" s="67">
        <v>36508</v>
      </c>
      <c r="F16" s="79">
        <v>40193</v>
      </c>
      <c r="G16" s="80">
        <v>140881</v>
      </c>
      <c r="H16" s="68" t="s">
        <v>65</v>
      </c>
      <c r="I16" s="66">
        <v>6</v>
      </c>
      <c r="J16" s="65">
        <v>1000</v>
      </c>
      <c r="K16" s="81">
        <v>2313.73</v>
      </c>
      <c r="L16" s="65" t="s">
        <v>24</v>
      </c>
      <c r="M16" s="78">
        <v>325960596.13</v>
      </c>
    </row>
    <row r="17" spans="1:13" ht="12.75">
      <c r="A17" s="19" t="s">
        <v>64</v>
      </c>
      <c r="B17" s="19" t="s">
        <v>59</v>
      </c>
      <c r="C17" s="79" t="s">
        <v>97</v>
      </c>
      <c r="D17" s="67">
        <v>36508</v>
      </c>
      <c r="E17" s="67">
        <v>36508</v>
      </c>
      <c r="F17" s="79">
        <v>40224</v>
      </c>
      <c r="G17" s="80">
        <v>38998</v>
      </c>
      <c r="H17" s="68" t="s">
        <v>65</v>
      </c>
      <c r="I17" s="66">
        <v>6</v>
      </c>
      <c r="J17" s="65">
        <v>1000</v>
      </c>
      <c r="K17" s="81">
        <v>2313.73</v>
      </c>
      <c r="L17" s="65" t="s">
        <v>24</v>
      </c>
      <c r="M17" s="78">
        <v>90230842.54</v>
      </c>
    </row>
    <row r="18" spans="1:13" ht="12.75">
      <c r="A18" s="19" t="s">
        <v>64</v>
      </c>
      <c r="B18" s="19" t="s">
        <v>59</v>
      </c>
      <c r="C18" s="79" t="s">
        <v>98</v>
      </c>
      <c r="D18" s="67">
        <v>36508</v>
      </c>
      <c r="E18" s="67">
        <v>36508</v>
      </c>
      <c r="F18" s="79">
        <v>40252</v>
      </c>
      <c r="G18" s="80">
        <v>38998</v>
      </c>
      <c r="H18" s="68" t="s">
        <v>65</v>
      </c>
      <c r="I18" s="66">
        <v>6</v>
      </c>
      <c r="J18" s="65">
        <v>1000</v>
      </c>
      <c r="K18" s="81">
        <v>2313.73</v>
      </c>
      <c r="L18" s="65" t="s">
        <v>24</v>
      </c>
      <c r="M18" s="78">
        <v>90230842.54</v>
      </c>
    </row>
    <row r="19" spans="1:13" ht="12.75">
      <c r="A19" s="19" t="s">
        <v>64</v>
      </c>
      <c r="B19" s="19" t="s">
        <v>59</v>
      </c>
      <c r="C19" s="79" t="s">
        <v>99</v>
      </c>
      <c r="D19" s="67">
        <v>36508</v>
      </c>
      <c r="E19" s="67">
        <v>36508</v>
      </c>
      <c r="F19" s="79">
        <v>40283</v>
      </c>
      <c r="G19" s="80">
        <v>38998</v>
      </c>
      <c r="H19" s="68" t="s">
        <v>65</v>
      </c>
      <c r="I19" s="66">
        <v>6</v>
      </c>
      <c r="J19" s="65">
        <v>1000</v>
      </c>
      <c r="K19" s="81">
        <v>2313.73</v>
      </c>
      <c r="L19" s="65" t="s">
        <v>24</v>
      </c>
      <c r="M19" s="78">
        <v>90230842.54</v>
      </c>
    </row>
    <row r="20" spans="1:13" ht="12.75">
      <c r="A20" s="19" t="s">
        <v>64</v>
      </c>
      <c r="B20" s="19" t="s">
        <v>59</v>
      </c>
      <c r="C20" s="79" t="s">
        <v>100</v>
      </c>
      <c r="D20" s="67">
        <v>36508</v>
      </c>
      <c r="E20" s="67">
        <v>36508</v>
      </c>
      <c r="F20" s="79">
        <v>40313</v>
      </c>
      <c r="G20" s="80">
        <v>38998</v>
      </c>
      <c r="H20" s="68" t="s">
        <v>65</v>
      </c>
      <c r="I20" s="66">
        <v>6</v>
      </c>
      <c r="J20" s="65">
        <v>1000</v>
      </c>
      <c r="K20" s="81">
        <v>2313.73</v>
      </c>
      <c r="L20" s="65" t="s">
        <v>24</v>
      </c>
      <c r="M20" s="78">
        <v>90230842.54</v>
      </c>
    </row>
    <row r="21" spans="1:13" ht="12.75">
      <c r="A21" s="19" t="s">
        <v>64</v>
      </c>
      <c r="B21" s="19" t="s">
        <v>59</v>
      </c>
      <c r="C21" s="79" t="s">
        <v>101</v>
      </c>
      <c r="D21" s="67">
        <v>36508</v>
      </c>
      <c r="E21" s="67">
        <v>36508</v>
      </c>
      <c r="F21" s="79">
        <v>40344</v>
      </c>
      <c r="G21" s="80">
        <v>38998</v>
      </c>
      <c r="H21" s="68" t="s">
        <v>65</v>
      </c>
      <c r="I21" s="66">
        <v>6</v>
      </c>
      <c r="J21" s="65">
        <v>1000</v>
      </c>
      <c r="K21" s="81">
        <v>2313.73</v>
      </c>
      <c r="L21" s="65" t="s">
        <v>24</v>
      </c>
      <c r="M21" s="78">
        <v>90230842.54</v>
      </c>
    </row>
    <row r="22" spans="1:13" ht="12.75">
      <c r="A22" s="19" t="s">
        <v>64</v>
      </c>
      <c r="B22" s="19" t="s">
        <v>59</v>
      </c>
      <c r="C22" s="79" t="s">
        <v>102</v>
      </c>
      <c r="D22" s="67">
        <v>36508</v>
      </c>
      <c r="E22" s="67">
        <v>36508</v>
      </c>
      <c r="F22" s="79">
        <v>40374</v>
      </c>
      <c r="G22" s="80">
        <v>38998</v>
      </c>
      <c r="H22" s="68" t="s">
        <v>65</v>
      </c>
      <c r="I22" s="66">
        <v>6</v>
      </c>
      <c r="J22" s="65">
        <v>1000</v>
      </c>
      <c r="K22" s="81">
        <v>2313.73</v>
      </c>
      <c r="L22" s="65" t="s">
        <v>24</v>
      </c>
      <c r="M22" s="78">
        <v>90230842.54</v>
      </c>
    </row>
    <row r="23" spans="1:13" ht="12.75">
      <c r="A23" s="19" t="s">
        <v>64</v>
      </c>
      <c r="B23" s="19" t="s">
        <v>59</v>
      </c>
      <c r="C23" s="79" t="s">
        <v>103</v>
      </c>
      <c r="D23" s="67">
        <v>36508</v>
      </c>
      <c r="E23" s="67">
        <v>36508</v>
      </c>
      <c r="F23" s="79">
        <v>40405</v>
      </c>
      <c r="G23" s="80">
        <v>38998</v>
      </c>
      <c r="H23" s="68" t="s">
        <v>65</v>
      </c>
      <c r="I23" s="66">
        <v>6</v>
      </c>
      <c r="J23" s="65">
        <v>1000</v>
      </c>
      <c r="K23" s="81">
        <v>2313.73</v>
      </c>
      <c r="L23" s="65" t="s">
        <v>24</v>
      </c>
      <c r="M23" s="78">
        <v>90230842.54</v>
      </c>
    </row>
    <row r="24" spans="1:13" ht="12.75">
      <c r="A24" s="19" t="s">
        <v>64</v>
      </c>
      <c r="B24" s="19" t="s">
        <v>59</v>
      </c>
      <c r="C24" s="79" t="s">
        <v>104</v>
      </c>
      <c r="D24" s="67">
        <v>36508</v>
      </c>
      <c r="E24" s="67">
        <v>36508</v>
      </c>
      <c r="F24" s="79">
        <v>40436</v>
      </c>
      <c r="G24" s="80">
        <v>38998</v>
      </c>
      <c r="H24" s="68" t="s">
        <v>65</v>
      </c>
      <c r="I24" s="66">
        <v>6</v>
      </c>
      <c r="J24" s="65">
        <v>1000</v>
      </c>
      <c r="K24" s="81">
        <v>2313.73</v>
      </c>
      <c r="L24" s="65" t="s">
        <v>24</v>
      </c>
      <c r="M24" s="78">
        <v>90230842.54</v>
      </c>
    </row>
    <row r="25" spans="1:13" ht="12.75">
      <c r="A25" s="19" t="s">
        <v>64</v>
      </c>
      <c r="B25" s="19" t="s">
        <v>59</v>
      </c>
      <c r="C25" s="79" t="s">
        <v>105</v>
      </c>
      <c r="D25" s="67">
        <v>36508</v>
      </c>
      <c r="E25" s="67">
        <v>36508</v>
      </c>
      <c r="F25" s="79">
        <v>40466</v>
      </c>
      <c r="G25" s="80">
        <v>38998</v>
      </c>
      <c r="H25" s="68" t="s">
        <v>65</v>
      </c>
      <c r="I25" s="66">
        <v>6</v>
      </c>
      <c r="J25" s="65">
        <v>1000</v>
      </c>
      <c r="K25" s="81">
        <v>2313.73</v>
      </c>
      <c r="L25" s="65" t="s">
        <v>24</v>
      </c>
      <c r="M25" s="78">
        <v>90230842.54</v>
      </c>
    </row>
    <row r="26" spans="1:13" ht="12.75">
      <c r="A26" s="19" t="s">
        <v>64</v>
      </c>
      <c r="B26" s="19" t="s">
        <v>59</v>
      </c>
      <c r="C26" s="79" t="s">
        <v>106</v>
      </c>
      <c r="D26" s="67">
        <v>36508</v>
      </c>
      <c r="E26" s="67">
        <v>36508</v>
      </c>
      <c r="F26" s="79">
        <v>40497</v>
      </c>
      <c r="G26" s="80">
        <v>38998</v>
      </c>
      <c r="H26" s="68" t="s">
        <v>65</v>
      </c>
      <c r="I26" s="66">
        <v>6</v>
      </c>
      <c r="J26" s="65">
        <v>1000</v>
      </c>
      <c r="K26" s="81">
        <v>2313.73</v>
      </c>
      <c r="L26" s="65" t="s">
        <v>24</v>
      </c>
      <c r="M26" s="78">
        <v>90230842.54</v>
      </c>
    </row>
    <row r="27" spans="1:13" ht="12.75">
      <c r="A27" s="19" t="s">
        <v>64</v>
      </c>
      <c r="B27" s="19" t="s">
        <v>59</v>
      </c>
      <c r="C27" s="79" t="s">
        <v>107</v>
      </c>
      <c r="D27" s="67">
        <v>36508</v>
      </c>
      <c r="E27" s="67">
        <v>36508</v>
      </c>
      <c r="F27" s="79">
        <v>40527</v>
      </c>
      <c r="G27" s="80">
        <v>38998</v>
      </c>
      <c r="H27" s="68" t="s">
        <v>65</v>
      </c>
      <c r="I27" s="66">
        <v>6</v>
      </c>
      <c r="J27" s="65">
        <v>1000</v>
      </c>
      <c r="K27" s="81">
        <v>2313.73</v>
      </c>
      <c r="L27" s="65" t="s">
        <v>24</v>
      </c>
      <c r="M27" s="78">
        <v>90230842.54</v>
      </c>
    </row>
    <row r="28" spans="1:13" ht="12.75">
      <c r="A28" s="19" t="s">
        <v>64</v>
      </c>
      <c r="B28" s="19" t="s">
        <v>59</v>
      </c>
      <c r="C28" s="79" t="s">
        <v>108</v>
      </c>
      <c r="D28" s="67">
        <v>36508</v>
      </c>
      <c r="E28" s="67">
        <v>36508</v>
      </c>
      <c r="F28" s="79">
        <v>40558</v>
      </c>
      <c r="G28" s="80">
        <v>24155</v>
      </c>
      <c r="H28" s="68" t="s">
        <v>65</v>
      </c>
      <c r="I28" s="66">
        <v>6</v>
      </c>
      <c r="J28" s="65">
        <v>1000</v>
      </c>
      <c r="K28" s="81">
        <v>2313.73</v>
      </c>
      <c r="L28" s="65" t="s">
        <v>24</v>
      </c>
      <c r="M28" s="78">
        <v>55888148.15</v>
      </c>
    </row>
    <row r="29" spans="1:13" ht="12.75">
      <c r="A29" s="19" t="s">
        <v>64</v>
      </c>
      <c r="B29" s="19" t="s">
        <v>59</v>
      </c>
      <c r="C29" s="79" t="s">
        <v>109</v>
      </c>
      <c r="D29" s="67">
        <v>36508</v>
      </c>
      <c r="E29" s="67">
        <v>36508</v>
      </c>
      <c r="F29" s="79">
        <v>40589</v>
      </c>
      <c r="G29" s="80">
        <v>24155</v>
      </c>
      <c r="H29" s="68" t="s">
        <v>65</v>
      </c>
      <c r="I29" s="66">
        <v>6</v>
      </c>
      <c r="J29" s="65">
        <v>1000</v>
      </c>
      <c r="K29" s="81">
        <v>2313.73</v>
      </c>
      <c r="L29" s="65" t="s">
        <v>24</v>
      </c>
      <c r="M29" s="78">
        <v>55888148.15</v>
      </c>
    </row>
    <row r="30" spans="1:13" ht="12.75">
      <c r="A30" s="19" t="s">
        <v>64</v>
      </c>
      <c r="B30" s="19" t="s">
        <v>59</v>
      </c>
      <c r="C30" s="79" t="s">
        <v>110</v>
      </c>
      <c r="D30" s="67">
        <v>36508</v>
      </c>
      <c r="E30" s="67">
        <v>36508</v>
      </c>
      <c r="F30" s="79">
        <v>40617</v>
      </c>
      <c r="G30" s="80">
        <v>24155</v>
      </c>
      <c r="H30" s="68" t="s">
        <v>65</v>
      </c>
      <c r="I30" s="66">
        <v>6</v>
      </c>
      <c r="J30" s="65">
        <v>1000</v>
      </c>
      <c r="K30" s="81">
        <v>2313.73</v>
      </c>
      <c r="L30" s="65" t="s">
        <v>24</v>
      </c>
      <c r="M30" s="78">
        <v>55888148.15</v>
      </c>
    </row>
    <row r="31" spans="1:13" ht="12.75">
      <c r="A31" s="19" t="s">
        <v>64</v>
      </c>
      <c r="B31" s="19" t="s">
        <v>59</v>
      </c>
      <c r="C31" s="79" t="s">
        <v>111</v>
      </c>
      <c r="D31" s="67">
        <v>36508</v>
      </c>
      <c r="E31" s="67">
        <v>36508</v>
      </c>
      <c r="F31" s="79">
        <v>40648</v>
      </c>
      <c r="G31" s="80">
        <v>24155</v>
      </c>
      <c r="H31" s="68" t="s">
        <v>65</v>
      </c>
      <c r="I31" s="66">
        <v>6</v>
      </c>
      <c r="J31" s="65">
        <v>1000</v>
      </c>
      <c r="K31" s="81">
        <v>2313.73</v>
      </c>
      <c r="L31" s="65" t="s">
        <v>24</v>
      </c>
      <c r="M31" s="78">
        <v>55888148.15</v>
      </c>
    </row>
    <row r="32" spans="1:13" ht="12.75">
      <c r="A32" s="19" t="s">
        <v>64</v>
      </c>
      <c r="B32" s="19" t="s">
        <v>59</v>
      </c>
      <c r="C32" s="79" t="s">
        <v>112</v>
      </c>
      <c r="D32" s="67">
        <v>36508</v>
      </c>
      <c r="E32" s="67">
        <v>36508</v>
      </c>
      <c r="F32" s="79">
        <v>40678</v>
      </c>
      <c r="G32" s="80">
        <v>24155</v>
      </c>
      <c r="H32" s="68" t="s">
        <v>65</v>
      </c>
      <c r="I32" s="66">
        <v>6</v>
      </c>
      <c r="J32" s="65">
        <v>1000</v>
      </c>
      <c r="K32" s="81">
        <v>2313.73</v>
      </c>
      <c r="L32" s="65" t="s">
        <v>24</v>
      </c>
      <c r="M32" s="78">
        <v>55888148.15</v>
      </c>
    </row>
    <row r="33" spans="1:13" ht="12.75">
      <c r="A33" s="19" t="s">
        <v>64</v>
      </c>
      <c r="B33" s="19" t="s">
        <v>59</v>
      </c>
      <c r="C33" s="79" t="s">
        <v>113</v>
      </c>
      <c r="D33" s="67">
        <v>36508</v>
      </c>
      <c r="E33" s="67">
        <v>36508</v>
      </c>
      <c r="F33" s="79">
        <v>40709</v>
      </c>
      <c r="G33" s="80">
        <v>24155</v>
      </c>
      <c r="H33" s="68" t="s">
        <v>65</v>
      </c>
      <c r="I33" s="66">
        <v>6</v>
      </c>
      <c r="J33" s="65">
        <v>1000</v>
      </c>
      <c r="K33" s="81">
        <v>2313.73</v>
      </c>
      <c r="L33" s="65" t="s">
        <v>24</v>
      </c>
      <c r="M33" s="78">
        <v>55888148.15</v>
      </c>
    </row>
    <row r="34" spans="1:13" ht="12.75">
      <c r="A34" s="19" t="s">
        <v>64</v>
      </c>
      <c r="B34" s="19" t="s">
        <v>59</v>
      </c>
      <c r="C34" s="79" t="s">
        <v>114</v>
      </c>
      <c r="D34" s="67">
        <v>36508</v>
      </c>
      <c r="E34" s="67">
        <v>36508</v>
      </c>
      <c r="F34" s="79">
        <v>40739</v>
      </c>
      <c r="G34" s="80">
        <v>24155</v>
      </c>
      <c r="H34" s="68" t="s">
        <v>65</v>
      </c>
      <c r="I34" s="66">
        <v>6</v>
      </c>
      <c r="J34" s="65">
        <v>1000</v>
      </c>
      <c r="K34" s="81">
        <v>2313.73</v>
      </c>
      <c r="L34" s="65" t="s">
        <v>24</v>
      </c>
      <c r="M34" s="78">
        <v>55888148.15</v>
      </c>
    </row>
    <row r="35" spans="1:13" ht="12.75">
      <c r="A35" s="19" t="s">
        <v>64</v>
      </c>
      <c r="B35" s="19" t="s">
        <v>59</v>
      </c>
      <c r="C35" s="79" t="s">
        <v>115</v>
      </c>
      <c r="D35" s="67">
        <v>36508</v>
      </c>
      <c r="E35" s="67">
        <v>36508</v>
      </c>
      <c r="F35" s="79">
        <v>40770</v>
      </c>
      <c r="G35" s="80">
        <v>24155</v>
      </c>
      <c r="H35" s="68" t="s">
        <v>65</v>
      </c>
      <c r="I35" s="66">
        <v>6</v>
      </c>
      <c r="J35" s="65">
        <v>1000</v>
      </c>
      <c r="K35" s="81">
        <v>2313.73</v>
      </c>
      <c r="L35" s="65" t="s">
        <v>24</v>
      </c>
      <c r="M35" s="78">
        <v>55888148.15</v>
      </c>
    </row>
    <row r="36" spans="1:13" ht="12.75">
      <c r="A36" s="19" t="s">
        <v>64</v>
      </c>
      <c r="B36" s="19" t="s">
        <v>59</v>
      </c>
      <c r="C36" s="79" t="s">
        <v>116</v>
      </c>
      <c r="D36" s="67">
        <v>36508</v>
      </c>
      <c r="E36" s="67">
        <v>36508</v>
      </c>
      <c r="F36" s="79">
        <v>40801</v>
      </c>
      <c r="G36" s="80">
        <v>24155</v>
      </c>
      <c r="H36" s="68" t="s">
        <v>65</v>
      </c>
      <c r="I36" s="66">
        <v>6</v>
      </c>
      <c r="J36" s="65">
        <v>1000</v>
      </c>
      <c r="K36" s="81">
        <v>2313.73</v>
      </c>
      <c r="L36" s="65" t="s">
        <v>24</v>
      </c>
      <c r="M36" s="78">
        <v>55888148.15</v>
      </c>
    </row>
    <row r="37" spans="1:13" ht="12.75">
      <c r="A37" s="19" t="s">
        <v>64</v>
      </c>
      <c r="B37" s="19" t="s">
        <v>59</v>
      </c>
      <c r="C37" s="79" t="s">
        <v>117</v>
      </c>
      <c r="D37" s="67">
        <v>36508</v>
      </c>
      <c r="E37" s="67">
        <v>36508</v>
      </c>
      <c r="F37" s="79">
        <v>40831</v>
      </c>
      <c r="G37" s="80">
        <v>24155</v>
      </c>
      <c r="H37" s="68" t="s">
        <v>65</v>
      </c>
      <c r="I37" s="66">
        <v>6</v>
      </c>
      <c r="J37" s="65">
        <v>1000</v>
      </c>
      <c r="K37" s="81">
        <v>2313.73</v>
      </c>
      <c r="L37" s="65" t="s">
        <v>24</v>
      </c>
      <c r="M37" s="78">
        <v>55888148.15</v>
      </c>
    </row>
    <row r="38" spans="1:13" ht="12.75">
      <c r="A38" s="19" t="s">
        <v>64</v>
      </c>
      <c r="B38" s="19" t="s">
        <v>59</v>
      </c>
      <c r="C38" s="79" t="s">
        <v>118</v>
      </c>
      <c r="D38" s="67">
        <v>36508</v>
      </c>
      <c r="E38" s="67">
        <v>36508</v>
      </c>
      <c r="F38" s="79">
        <v>40862</v>
      </c>
      <c r="G38" s="80">
        <v>24155</v>
      </c>
      <c r="H38" s="68" t="s">
        <v>65</v>
      </c>
      <c r="I38" s="66">
        <v>6</v>
      </c>
      <c r="J38" s="65">
        <v>1000</v>
      </c>
      <c r="K38" s="81">
        <v>2313.73</v>
      </c>
      <c r="L38" s="65" t="s">
        <v>24</v>
      </c>
      <c r="M38" s="78">
        <v>55888148.15</v>
      </c>
    </row>
    <row r="39" spans="1:13" ht="12.75">
      <c r="A39" s="19" t="s">
        <v>64</v>
      </c>
      <c r="B39" s="19" t="s">
        <v>59</v>
      </c>
      <c r="C39" s="79" t="s">
        <v>119</v>
      </c>
      <c r="D39" s="67">
        <v>36508</v>
      </c>
      <c r="E39" s="67">
        <v>36508</v>
      </c>
      <c r="F39" s="79">
        <v>40892</v>
      </c>
      <c r="G39" s="80">
        <v>24155</v>
      </c>
      <c r="H39" s="68" t="s">
        <v>65</v>
      </c>
      <c r="I39" s="66">
        <v>6</v>
      </c>
      <c r="J39" s="65">
        <v>1000</v>
      </c>
      <c r="K39" s="81">
        <v>2313.73</v>
      </c>
      <c r="L39" s="65" t="s">
        <v>24</v>
      </c>
      <c r="M39" s="78">
        <v>55888148.15</v>
      </c>
    </row>
    <row r="40" spans="1:13" ht="12.75">
      <c r="A40" s="19" t="s">
        <v>64</v>
      </c>
      <c r="B40" s="19" t="s">
        <v>59</v>
      </c>
      <c r="C40" s="79" t="s">
        <v>120</v>
      </c>
      <c r="D40" s="67">
        <v>36508</v>
      </c>
      <c r="E40" s="67">
        <v>36508</v>
      </c>
      <c r="F40" s="79">
        <v>40923</v>
      </c>
      <c r="G40" s="80">
        <v>23181</v>
      </c>
      <c r="H40" s="68" t="s">
        <v>65</v>
      </c>
      <c r="I40" s="66">
        <v>6</v>
      </c>
      <c r="J40" s="65">
        <v>1000</v>
      </c>
      <c r="K40" s="81">
        <v>2313.73</v>
      </c>
      <c r="L40" s="65" t="s">
        <v>24</v>
      </c>
      <c r="M40" s="78">
        <v>53634575.13</v>
      </c>
    </row>
    <row r="41" spans="1:13" ht="12.75">
      <c r="A41" s="19" t="s">
        <v>64</v>
      </c>
      <c r="B41" s="19" t="s">
        <v>59</v>
      </c>
      <c r="C41" s="79" t="s">
        <v>121</v>
      </c>
      <c r="D41" s="67">
        <v>36508</v>
      </c>
      <c r="E41" s="67">
        <v>36508</v>
      </c>
      <c r="F41" s="79">
        <v>40954</v>
      </c>
      <c r="G41" s="80">
        <v>23181</v>
      </c>
      <c r="H41" s="68" t="s">
        <v>65</v>
      </c>
      <c r="I41" s="66">
        <v>6</v>
      </c>
      <c r="J41" s="65">
        <v>1000</v>
      </c>
      <c r="K41" s="81">
        <v>2313.73</v>
      </c>
      <c r="L41" s="65" t="s">
        <v>24</v>
      </c>
      <c r="M41" s="78">
        <v>53634575.13</v>
      </c>
    </row>
    <row r="42" spans="1:13" ht="12.75">
      <c r="A42" s="19" t="s">
        <v>64</v>
      </c>
      <c r="B42" s="19" t="s">
        <v>59</v>
      </c>
      <c r="C42" s="79" t="s">
        <v>122</v>
      </c>
      <c r="D42" s="67">
        <v>36508</v>
      </c>
      <c r="E42" s="67">
        <v>36508</v>
      </c>
      <c r="F42" s="79">
        <v>40983</v>
      </c>
      <c r="G42" s="80">
        <v>23181</v>
      </c>
      <c r="H42" s="68" t="s">
        <v>65</v>
      </c>
      <c r="I42" s="66">
        <v>6</v>
      </c>
      <c r="J42" s="65">
        <v>1000</v>
      </c>
      <c r="K42" s="81">
        <v>2313.73</v>
      </c>
      <c r="L42" s="65" t="s">
        <v>24</v>
      </c>
      <c r="M42" s="78">
        <v>53634575.13</v>
      </c>
    </row>
    <row r="43" spans="1:13" ht="12.75">
      <c r="A43" s="19" t="s">
        <v>64</v>
      </c>
      <c r="B43" s="19" t="s">
        <v>59</v>
      </c>
      <c r="C43" s="79" t="s">
        <v>123</v>
      </c>
      <c r="D43" s="67">
        <v>36508</v>
      </c>
      <c r="E43" s="67">
        <v>36508</v>
      </c>
      <c r="F43" s="79">
        <v>41014</v>
      </c>
      <c r="G43" s="80">
        <v>23181</v>
      </c>
      <c r="H43" s="68" t="s">
        <v>65</v>
      </c>
      <c r="I43" s="66">
        <v>6</v>
      </c>
      <c r="J43" s="65">
        <v>1000</v>
      </c>
      <c r="K43" s="81">
        <v>2313.73</v>
      </c>
      <c r="L43" s="65" t="s">
        <v>24</v>
      </c>
      <c r="M43" s="78">
        <v>53634575.13</v>
      </c>
    </row>
    <row r="44" spans="1:13" ht="12.75">
      <c r="A44" s="19" t="s">
        <v>64</v>
      </c>
      <c r="B44" s="19" t="s">
        <v>59</v>
      </c>
      <c r="C44" s="79" t="s">
        <v>124</v>
      </c>
      <c r="D44" s="67">
        <v>36508</v>
      </c>
      <c r="E44" s="67">
        <v>36508</v>
      </c>
      <c r="F44" s="79">
        <v>41044</v>
      </c>
      <c r="G44" s="80">
        <v>23181</v>
      </c>
      <c r="H44" s="68" t="s">
        <v>65</v>
      </c>
      <c r="I44" s="66">
        <v>6</v>
      </c>
      <c r="J44" s="65">
        <v>1000</v>
      </c>
      <c r="K44" s="81">
        <v>2313.73</v>
      </c>
      <c r="L44" s="65" t="s">
        <v>24</v>
      </c>
      <c r="M44" s="78">
        <v>53634575.13</v>
      </c>
    </row>
    <row r="45" spans="1:13" ht="12.75">
      <c r="A45" s="19" t="s">
        <v>64</v>
      </c>
      <c r="B45" s="19" t="s">
        <v>59</v>
      </c>
      <c r="C45" s="79" t="s">
        <v>125</v>
      </c>
      <c r="D45" s="67">
        <v>36508</v>
      </c>
      <c r="E45" s="67">
        <v>36508</v>
      </c>
      <c r="F45" s="79">
        <v>41075</v>
      </c>
      <c r="G45" s="80">
        <v>23181</v>
      </c>
      <c r="H45" s="68" t="s">
        <v>65</v>
      </c>
      <c r="I45" s="66">
        <v>6</v>
      </c>
      <c r="J45" s="65">
        <v>1000</v>
      </c>
      <c r="K45" s="81">
        <v>2313.73</v>
      </c>
      <c r="L45" s="65" t="s">
        <v>24</v>
      </c>
      <c r="M45" s="78">
        <v>53634575.13</v>
      </c>
    </row>
    <row r="46" spans="1:13" ht="12.75">
      <c r="A46" s="19" t="s">
        <v>64</v>
      </c>
      <c r="B46" s="19" t="s">
        <v>59</v>
      </c>
      <c r="C46" s="79" t="s">
        <v>126</v>
      </c>
      <c r="D46" s="67">
        <v>36508</v>
      </c>
      <c r="E46" s="67">
        <v>36508</v>
      </c>
      <c r="F46" s="79">
        <v>41105</v>
      </c>
      <c r="G46" s="80">
        <v>23181</v>
      </c>
      <c r="H46" s="68" t="s">
        <v>65</v>
      </c>
      <c r="I46" s="66">
        <v>6</v>
      </c>
      <c r="J46" s="65">
        <v>1000</v>
      </c>
      <c r="K46" s="81">
        <v>2313.73</v>
      </c>
      <c r="L46" s="65" t="s">
        <v>24</v>
      </c>
      <c r="M46" s="78">
        <v>53634575.13</v>
      </c>
    </row>
    <row r="47" spans="1:13" ht="12.75">
      <c r="A47" s="19" t="s">
        <v>64</v>
      </c>
      <c r="B47" s="19" t="s">
        <v>59</v>
      </c>
      <c r="C47" s="79" t="s">
        <v>127</v>
      </c>
      <c r="D47" s="67">
        <v>36508</v>
      </c>
      <c r="E47" s="67">
        <v>36508</v>
      </c>
      <c r="F47" s="79">
        <v>41136</v>
      </c>
      <c r="G47" s="80">
        <v>23181</v>
      </c>
      <c r="H47" s="68" t="s">
        <v>65</v>
      </c>
      <c r="I47" s="66">
        <v>6</v>
      </c>
      <c r="J47" s="65">
        <v>1000</v>
      </c>
      <c r="K47" s="81">
        <v>2313.73</v>
      </c>
      <c r="L47" s="65" t="s">
        <v>24</v>
      </c>
      <c r="M47" s="78">
        <v>53634575.13</v>
      </c>
    </row>
    <row r="48" spans="1:13" ht="12.75">
      <c r="A48" s="19" t="s">
        <v>64</v>
      </c>
      <c r="B48" s="19" t="s">
        <v>59</v>
      </c>
      <c r="C48" s="79" t="s">
        <v>128</v>
      </c>
      <c r="D48" s="67">
        <v>36508</v>
      </c>
      <c r="E48" s="67">
        <v>36508</v>
      </c>
      <c r="F48" s="79">
        <v>41167</v>
      </c>
      <c r="G48" s="80">
        <v>23181</v>
      </c>
      <c r="H48" s="68" t="s">
        <v>65</v>
      </c>
      <c r="I48" s="66">
        <v>6</v>
      </c>
      <c r="J48" s="65">
        <v>1000</v>
      </c>
      <c r="K48" s="81">
        <v>2313.73</v>
      </c>
      <c r="L48" s="65" t="s">
        <v>24</v>
      </c>
      <c r="M48" s="78">
        <v>53634575.13</v>
      </c>
    </row>
    <row r="49" spans="1:13" ht="12.75">
      <c r="A49" s="19" t="s">
        <v>64</v>
      </c>
      <c r="B49" s="19" t="s">
        <v>59</v>
      </c>
      <c r="C49" s="79" t="s">
        <v>129</v>
      </c>
      <c r="D49" s="67">
        <v>36508</v>
      </c>
      <c r="E49" s="67">
        <v>36508</v>
      </c>
      <c r="F49" s="79">
        <v>41197</v>
      </c>
      <c r="G49" s="80">
        <v>23181</v>
      </c>
      <c r="H49" s="68" t="s">
        <v>65</v>
      </c>
      <c r="I49" s="66">
        <v>6</v>
      </c>
      <c r="J49" s="65">
        <v>1000</v>
      </c>
      <c r="K49" s="81">
        <v>2313.73</v>
      </c>
      <c r="L49" s="65" t="s">
        <v>24</v>
      </c>
      <c r="M49" s="78">
        <v>53634575.13</v>
      </c>
    </row>
    <row r="50" spans="1:13" ht="12.75">
      <c r="A50" s="19" t="s">
        <v>64</v>
      </c>
      <c r="B50" s="19" t="s">
        <v>59</v>
      </c>
      <c r="C50" s="79" t="s">
        <v>130</v>
      </c>
      <c r="D50" s="67">
        <v>36508</v>
      </c>
      <c r="E50" s="67">
        <v>36508</v>
      </c>
      <c r="F50" s="79">
        <v>41228</v>
      </c>
      <c r="G50" s="80">
        <v>23181</v>
      </c>
      <c r="H50" s="68" t="s">
        <v>65</v>
      </c>
      <c r="I50" s="66">
        <v>6</v>
      </c>
      <c r="J50" s="65">
        <v>1000</v>
      </c>
      <c r="K50" s="81">
        <v>2313.73</v>
      </c>
      <c r="L50" s="65" t="s">
        <v>24</v>
      </c>
      <c r="M50" s="78">
        <v>53634575.13</v>
      </c>
    </row>
    <row r="51" spans="1:13" ht="12.75">
      <c r="A51" s="19" t="s">
        <v>64</v>
      </c>
      <c r="B51" s="19" t="s">
        <v>59</v>
      </c>
      <c r="C51" s="79" t="s">
        <v>131</v>
      </c>
      <c r="D51" s="67">
        <v>36508</v>
      </c>
      <c r="E51" s="67">
        <v>36508</v>
      </c>
      <c r="F51" s="79">
        <v>41258</v>
      </c>
      <c r="G51" s="80">
        <v>23181</v>
      </c>
      <c r="H51" s="68" t="s">
        <v>65</v>
      </c>
      <c r="I51" s="66">
        <v>6</v>
      </c>
      <c r="J51" s="65">
        <v>1000</v>
      </c>
      <c r="K51" s="81">
        <v>2313.73</v>
      </c>
      <c r="L51" s="65" t="s">
        <v>24</v>
      </c>
      <c r="M51" s="78">
        <v>53634575.13</v>
      </c>
    </row>
    <row r="52" spans="1:13" ht="12.75">
      <c r="A52" s="19" t="s">
        <v>64</v>
      </c>
      <c r="B52" s="19" t="s">
        <v>59</v>
      </c>
      <c r="C52" s="79" t="s">
        <v>132</v>
      </c>
      <c r="D52" s="67">
        <v>36508</v>
      </c>
      <c r="E52" s="67">
        <v>36508</v>
      </c>
      <c r="F52" s="79">
        <v>41289</v>
      </c>
      <c r="G52" s="80">
        <v>22230</v>
      </c>
      <c r="H52" s="68" t="s">
        <v>65</v>
      </c>
      <c r="I52" s="66">
        <v>6</v>
      </c>
      <c r="J52" s="65">
        <v>1000</v>
      </c>
      <c r="K52" s="81">
        <v>2313.73</v>
      </c>
      <c r="L52" s="65" t="s">
        <v>24</v>
      </c>
      <c r="M52" s="78">
        <v>51434217.9</v>
      </c>
    </row>
    <row r="53" spans="1:13" ht="12.75">
      <c r="A53" s="19" t="s">
        <v>64</v>
      </c>
      <c r="B53" s="19" t="s">
        <v>59</v>
      </c>
      <c r="C53" s="79" t="s">
        <v>133</v>
      </c>
      <c r="D53" s="67">
        <v>36508</v>
      </c>
      <c r="E53" s="67">
        <v>36508</v>
      </c>
      <c r="F53" s="79">
        <v>41320</v>
      </c>
      <c r="G53" s="80">
        <v>22230</v>
      </c>
      <c r="H53" s="68" t="s">
        <v>65</v>
      </c>
      <c r="I53" s="66">
        <v>6</v>
      </c>
      <c r="J53" s="65">
        <v>1000</v>
      </c>
      <c r="K53" s="81">
        <v>2313.73</v>
      </c>
      <c r="L53" s="65" t="s">
        <v>24</v>
      </c>
      <c r="M53" s="78">
        <v>51434217.9</v>
      </c>
    </row>
    <row r="54" spans="1:13" ht="12.75">
      <c r="A54" s="19" t="s">
        <v>64</v>
      </c>
      <c r="B54" s="19" t="s">
        <v>59</v>
      </c>
      <c r="C54" s="79" t="s">
        <v>134</v>
      </c>
      <c r="D54" s="67">
        <v>36508</v>
      </c>
      <c r="E54" s="67">
        <v>36508</v>
      </c>
      <c r="F54" s="79">
        <v>41348</v>
      </c>
      <c r="G54" s="80">
        <v>22230</v>
      </c>
      <c r="H54" s="68" t="s">
        <v>65</v>
      </c>
      <c r="I54" s="66">
        <v>6</v>
      </c>
      <c r="J54" s="65">
        <v>1000</v>
      </c>
      <c r="K54" s="81">
        <v>2313.73</v>
      </c>
      <c r="L54" s="65" t="s">
        <v>24</v>
      </c>
      <c r="M54" s="78">
        <v>51434217.9</v>
      </c>
    </row>
    <row r="55" spans="1:13" ht="12.75">
      <c r="A55" s="19" t="s">
        <v>64</v>
      </c>
      <c r="B55" s="19" t="s">
        <v>59</v>
      </c>
      <c r="C55" s="79" t="s">
        <v>135</v>
      </c>
      <c r="D55" s="67">
        <v>36508</v>
      </c>
      <c r="E55" s="67">
        <v>36508</v>
      </c>
      <c r="F55" s="79">
        <v>41379</v>
      </c>
      <c r="G55" s="80">
        <v>22230</v>
      </c>
      <c r="H55" s="68" t="s">
        <v>65</v>
      </c>
      <c r="I55" s="66">
        <v>6</v>
      </c>
      <c r="J55" s="65">
        <v>1000</v>
      </c>
      <c r="K55" s="81">
        <v>2313.73</v>
      </c>
      <c r="L55" s="65" t="s">
        <v>24</v>
      </c>
      <c r="M55" s="78">
        <v>51434217.9</v>
      </c>
    </row>
    <row r="56" spans="1:13" ht="12.75">
      <c r="A56" s="19" t="s">
        <v>64</v>
      </c>
      <c r="B56" s="19" t="s">
        <v>59</v>
      </c>
      <c r="C56" s="79" t="s">
        <v>136</v>
      </c>
      <c r="D56" s="67">
        <v>36508</v>
      </c>
      <c r="E56" s="67">
        <v>36508</v>
      </c>
      <c r="F56" s="79">
        <v>41409</v>
      </c>
      <c r="G56" s="80">
        <v>22230</v>
      </c>
      <c r="H56" s="68" t="s">
        <v>65</v>
      </c>
      <c r="I56" s="66">
        <v>6</v>
      </c>
      <c r="J56" s="65">
        <v>1000</v>
      </c>
      <c r="K56" s="81">
        <v>2313.73</v>
      </c>
      <c r="L56" s="65" t="s">
        <v>24</v>
      </c>
      <c r="M56" s="78">
        <v>51434217.9</v>
      </c>
    </row>
    <row r="57" spans="1:13" ht="12.75">
      <c r="A57" s="19" t="s">
        <v>64</v>
      </c>
      <c r="B57" s="19" t="s">
        <v>59</v>
      </c>
      <c r="C57" s="79" t="s">
        <v>137</v>
      </c>
      <c r="D57" s="67">
        <v>36508</v>
      </c>
      <c r="E57" s="67">
        <v>36508</v>
      </c>
      <c r="F57" s="79">
        <v>41440</v>
      </c>
      <c r="G57" s="80">
        <v>22230</v>
      </c>
      <c r="H57" s="68" t="s">
        <v>65</v>
      </c>
      <c r="I57" s="66">
        <v>6</v>
      </c>
      <c r="J57" s="65">
        <v>1000</v>
      </c>
      <c r="K57" s="81">
        <v>2313.73</v>
      </c>
      <c r="L57" s="65" t="s">
        <v>24</v>
      </c>
      <c r="M57" s="78">
        <v>51434217.9</v>
      </c>
    </row>
    <row r="58" spans="1:13" ht="12.75">
      <c r="A58" s="19" t="s">
        <v>64</v>
      </c>
      <c r="B58" s="19" t="s">
        <v>59</v>
      </c>
      <c r="C58" s="79" t="s">
        <v>138</v>
      </c>
      <c r="D58" s="67">
        <v>36508</v>
      </c>
      <c r="E58" s="67">
        <v>36508</v>
      </c>
      <c r="F58" s="79">
        <v>41470</v>
      </c>
      <c r="G58" s="80">
        <v>22230</v>
      </c>
      <c r="H58" s="68" t="s">
        <v>65</v>
      </c>
      <c r="I58" s="66">
        <v>6</v>
      </c>
      <c r="J58" s="65">
        <v>1000</v>
      </c>
      <c r="K58" s="81">
        <v>2313.73</v>
      </c>
      <c r="L58" s="65" t="s">
        <v>24</v>
      </c>
      <c r="M58" s="78">
        <v>51434217.9</v>
      </c>
    </row>
    <row r="59" spans="1:13" ht="12.75">
      <c r="A59" s="19" t="s">
        <v>64</v>
      </c>
      <c r="B59" s="19" t="s">
        <v>59</v>
      </c>
      <c r="C59" s="79" t="s">
        <v>139</v>
      </c>
      <c r="D59" s="67">
        <v>36508</v>
      </c>
      <c r="E59" s="67">
        <v>36508</v>
      </c>
      <c r="F59" s="79">
        <v>41501</v>
      </c>
      <c r="G59" s="80">
        <v>22230</v>
      </c>
      <c r="H59" s="68" t="s">
        <v>65</v>
      </c>
      <c r="I59" s="66">
        <v>6</v>
      </c>
      <c r="J59" s="65">
        <v>1000</v>
      </c>
      <c r="K59" s="81">
        <v>2313.73</v>
      </c>
      <c r="L59" s="65" t="s">
        <v>24</v>
      </c>
      <c r="M59" s="78">
        <v>51434217.9</v>
      </c>
    </row>
    <row r="60" spans="1:13" ht="12.75">
      <c r="A60" s="19" t="s">
        <v>64</v>
      </c>
      <c r="B60" s="19" t="s">
        <v>59</v>
      </c>
      <c r="C60" s="79" t="s">
        <v>140</v>
      </c>
      <c r="D60" s="67">
        <v>36508</v>
      </c>
      <c r="E60" s="67">
        <v>36508</v>
      </c>
      <c r="F60" s="79">
        <v>41532</v>
      </c>
      <c r="G60" s="80">
        <v>22230</v>
      </c>
      <c r="H60" s="68" t="s">
        <v>65</v>
      </c>
      <c r="I60" s="66">
        <v>6</v>
      </c>
      <c r="J60" s="65">
        <v>1000</v>
      </c>
      <c r="K60" s="81">
        <v>2313.73</v>
      </c>
      <c r="L60" s="65" t="s">
        <v>24</v>
      </c>
      <c r="M60" s="78">
        <v>51434217.9</v>
      </c>
    </row>
    <row r="61" spans="1:13" ht="12.75">
      <c r="A61" s="19" t="s">
        <v>64</v>
      </c>
      <c r="B61" s="19" t="s">
        <v>59</v>
      </c>
      <c r="C61" s="79" t="s">
        <v>141</v>
      </c>
      <c r="D61" s="67">
        <v>36508</v>
      </c>
      <c r="E61" s="67">
        <v>36508</v>
      </c>
      <c r="F61" s="79">
        <v>41562</v>
      </c>
      <c r="G61" s="80">
        <v>22230</v>
      </c>
      <c r="H61" s="68" t="s">
        <v>65</v>
      </c>
      <c r="I61" s="66">
        <v>6</v>
      </c>
      <c r="J61" s="65">
        <v>1000</v>
      </c>
      <c r="K61" s="81">
        <v>2313.73</v>
      </c>
      <c r="L61" s="65" t="s">
        <v>24</v>
      </c>
      <c r="M61" s="78">
        <v>51434217.9</v>
      </c>
    </row>
    <row r="62" spans="1:13" ht="12.75">
      <c r="A62" s="19" t="s">
        <v>64</v>
      </c>
      <c r="B62" s="19" t="s">
        <v>59</v>
      </c>
      <c r="C62" s="79" t="s">
        <v>142</v>
      </c>
      <c r="D62" s="67">
        <v>36508</v>
      </c>
      <c r="E62" s="67">
        <v>36508</v>
      </c>
      <c r="F62" s="79">
        <v>41593</v>
      </c>
      <c r="G62" s="80">
        <v>22230</v>
      </c>
      <c r="H62" s="68" t="s">
        <v>65</v>
      </c>
      <c r="I62" s="66">
        <v>6</v>
      </c>
      <c r="J62" s="65">
        <v>1000</v>
      </c>
      <c r="K62" s="81">
        <v>2313.73</v>
      </c>
      <c r="L62" s="65" t="s">
        <v>24</v>
      </c>
      <c r="M62" s="78">
        <v>51434217.9</v>
      </c>
    </row>
    <row r="63" spans="1:13" ht="12.75">
      <c r="A63" s="19" t="s">
        <v>64</v>
      </c>
      <c r="B63" s="19" t="s">
        <v>59</v>
      </c>
      <c r="C63" s="79" t="s">
        <v>143</v>
      </c>
      <c r="D63" s="67">
        <v>36508</v>
      </c>
      <c r="E63" s="67">
        <v>36508</v>
      </c>
      <c r="F63" s="79">
        <v>41623</v>
      </c>
      <c r="G63" s="80">
        <v>22230</v>
      </c>
      <c r="H63" s="68" t="s">
        <v>65</v>
      </c>
      <c r="I63" s="66">
        <v>6</v>
      </c>
      <c r="J63" s="65">
        <v>1000</v>
      </c>
      <c r="K63" s="81">
        <v>2313.73</v>
      </c>
      <c r="L63" s="65" t="s">
        <v>24</v>
      </c>
      <c r="M63" s="78">
        <v>51434217.9</v>
      </c>
    </row>
    <row r="64" spans="1:13" ht="12.75">
      <c r="A64" s="19" t="s">
        <v>64</v>
      </c>
      <c r="B64" s="19" t="s">
        <v>59</v>
      </c>
      <c r="C64" s="79" t="s">
        <v>144</v>
      </c>
      <c r="D64" s="67">
        <v>36508</v>
      </c>
      <c r="E64" s="67">
        <v>36508</v>
      </c>
      <c r="F64" s="79">
        <v>41654</v>
      </c>
      <c r="G64" s="80">
        <v>19128</v>
      </c>
      <c r="H64" s="68" t="s">
        <v>65</v>
      </c>
      <c r="I64" s="66">
        <v>6</v>
      </c>
      <c r="J64" s="65">
        <v>1000</v>
      </c>
      <c r="K64" s="81">
        <v>2313.73</v>
      </c>
      <c r="L64" s="65" t="s">
        <v>24</v>
      </c>
      <c r="M64" s="78">
        <v>44257027.44</v>
      </c>
    </row>
    <row r="65" spans="1:13" ht="12.75">
      <c r="A65" s="19" t="s">
        <v>64</v>
      </c>
      <c r="B65" s="19" t="s">
        <v>59</v>
      </c>
      <c r="C65" s="79" t="s">
        <v>145</v>
      </c>
      <c r="D65" s="67">
        <v>36508</v>
      </c>
      <c r="E65" s="67">
        <v>36508</v>
      </c>
      <c r="F65" s="79">
        <v>41685</v>
      </c>
      <c r="G65" s="80">
        <v>19128</v>
      </c>
      <c r="H65" s="68" t="s">
        <v>65</v>
      </c>
      <c r="I65" s="66">
        <v>6</v>
      </c>
      <c r="J65" s="65">
        <v>1000</v>
      </c>
      <c r="K65" s="81">
        <v>2313.73</v>
      </c>
      <c r="L65" s="65" t="s">
        <v>24</v>
      </c>
      <c r="M65" s="78">
        <v>44257027.44</v>
      </c>
    </row>
    <row r="66" spans="1:13" ht="12.75">
      <c r="A66" s="19" t="s">
        <v>64</v>
      </c>
      <c r="B66" s="19" t="s">
        <v>59</v>
      </c>
      <c r="C66" s="79" t="s">
        <v>146</v>
      </c>
      <c r="D66" s="67">
        <v>36508</v>
      </c>
      <c r="E66" s="67">
        <v>36508</v>
      </c>
      <c r="F66" s="79">
        <v>41713</v>
      </c>
      <c r="G66" s="80">
        <v>19128</v>
      </c>
      <c r="H66" s="68" t="s">
        <v>65</v>
      </c>
      <c r="I66" s="66">
        <v>6</v>
      </c>
      <c r="J66" s="65">
        <v>1000</v>
      </c>
      <c r="K66" s="81">
        <v>2313.73</v>
      </c>
      <c r="L66" s="65" t="s">
        <v>24</v>
      </c>
      <c r="M66" s="78">
        <v>44257027.44</v>
      </c>
    </row>
    <row r="67" spans="1:13" ht="12.75">
      <c r="A67" s="19" t="s">
        <v>64</v>
      </c>
      <c r="B67" s="19" t="s">
        <v>59</v>
      </c>
      <c r="C67" s="79" t="s">
        <v>147</v>
      </c>
      <c r="D67" s="67">
        <v>36508</v>
      </c>
      <c r="E67" s="67">
        <v>36508</v>
      </c>
      <c r="F67" s="79">
        <v>41744</v>
      </c>
      <c r="G67" s="80">
        <v>19128</v>
      </c>
      <c r="H67" s="68" t="s">
        <v>65</v>
      </c>
      <c r="I67" s="66">
        <v>6</v>
      </c>
      <c r="J67" s="65">
        <v>1000</v>
      </c>
      <c r="K67" s="81">
        <v>2313.73</v>
      </c>
      <c r="L67" s="65" t="s">
        <v>24</v>
      </c>
      <c r="M67" s="78">
        <v>44257027.44</v>
      </c>
    </row>
    <row r="68" spans="1:13" ht="12.75">
      <c r="A68" s="19" t="s">
        <v>64</v>
      </c>
      <c r="B68" s="19" t="s">
        <v>59</v>
      </c>
      <c r="C68" s="79" t="s">
        <v>148</v>
      </c>
      <c r="D68" s="67">
        <v>36508</v>
      </c>
      <c r="E68" s="67">
        <v>36508</v>
      </c>
      <c r="F68" s="79">
        <v>41774</v>
      </c>
      <c r="G68" s="80">
        <v>19128</v>
      </c>
      <c r="H68" s="68" t="s">
        <v>65</v>
      </c>
      <c r="I68" s="66">
        <v>6</v>
      </c>
      <c r="J68" s="65">
        <v>1000</v>
      </c>
      <c r="K68" s="81">
        <v>2313.73</v>
      </c>
      <c r="L68" s="65" t="s">
        <v>24</v>
      </c>
      <c r="M68" s="78">
        <v>44257027.44</v>
      </c>
    </row>
    <row r="69" spans="1:13" ht="12.75">
      <c r="A69" s="19" t="s">
        <v>64</v>
      </c>
      <c r="B69" s="19" t="s">
        <v>59</v>
      </c>
      <c r="C69" s="79" t="s">
        <v>149</v>
      </c>
      <c r="D69" s="67">
        <v>36508</v>
      </c>
      <c r="E69" s="67">
        <v>36508</v>
      </c>
      <c r="F69" s="79">
        <v>41805</v>
      </c>
      <c r="G69" s="80">
        <v>19128</v>
      </c>
      <c r="H69" s="68" t="s">
        <v>65</v>
      </c>
      <c r="I69" s="66">
        <v>6</v>
      </c>
      <c r="J69" s="65">
        <v>1000</v>
      </c>
      <c r="K69" s="81">
        <v>2313.73</v>
      </c>
      <c r="L69" s="65" t="s">
        <v>24</v>
      </c>
      <c r="M69" s="78">
        <v>44257027.44</v>
      </c>
    </row>
    <row r="70" spans="1:13" ht="12.75">
      <c r="A70" s="19" t="s">
        <v>64</v>
      </c>
      <c r="B70" s="19" t="s">
        <v>59</v>
      </c>
      <c r="C70" s="79" t="s">
        <v>150</v>
      </c>
      <c r="D70" s="67">
        <v>36508</v>
      </c>
      <c r="E70" s="67">
        <v>36508</v>
      </c>
      <c r="F70" s="79">
        <v>41835</v>
      </c>
      <c r="G70" s="80">
        <v>19128</v>
      </c>
      <c r="H70" s="68" t="s">
        <v>65</v>
      </c>
      <c r="I70" s="66">
        <v>6</v>
      </c>
      <c r="J70" s="65">
        <v>1000</v>
      </c>
      <c r="K70" s="81">
        <v>2313.73</v>
      </c>
      <c r="L70" s="65" t="s">
        <v>24</v>
      </c>
      <c r="M70" s="78">
        <v>44257027.44</v>
      </c>
    </row>
    <row r="71" spans="1:13" ht="12.75">
      <c r="A71" s="19" t="s">
        <v>64</v>
      </c>
      <c r="B71" s="19" t="s">
        <v>59</v>
      </c>
      <c r="C71" s="79" t="s">
        <v>151</v>
      </c>
      <c r="D71" s="67">
        <v>36508</v>
      </c>
      <c r="E71" s="67">
        <v>36508</v>
      </c>
      <c r="F71" s="79">
        <v>41866</v>
      </c>
      <c r="G71" s="80">
        <v>19128</v>
      </c>
      <c r="H71" s="68" t="s">
        <v>65</v>
      </c>
      <c r="I71" s="66">
        <v>6</v>
      </c>
      <c r="J71" s="65">
        <v>1000</v>
      </c>
      <c r="K71" s="81">
        <v>2313.73</v>
      </c>
      <c r="L71" s="65" t="s">
        <v>24</v>
      </c>
      <c r="M71" s="78">
        <v>44257027.44</v>
      </c>
    </row>
    <row r="72" spans="1:13" ht="12.75">
      <c r="A72" s="19" t="s">
        <v>64</v>
      </c>
      <c r="B72" s="19" t="s">
        <v>59</v>
      </c>
      <c r="C72" s="79" t="s">
        <v>152</v>
      </c>
      <c r="D72" s="67">
        <v>36508</v>
      </c>
      <c r="E72" s="67">
        <v>36508</v>
      </c>
      <c r="F72" s="79">
        <v>41897</v>
      </c>
      <c r="G72" s="80">
        <v>19128</v>
      </c>
      <c r="H72" s="68" t="s">
        <v>65</v>
      </c>
      <c r="I72" s="66">
        <v>6</v>
      </c>
      <c r="J72" s="65">
        <v>1000</v>
      </c>
      <c r="K72" s="81">
        <v>2313.73</v>
      </c>
      <c r="L72" s="65" t="s">
        <v>24</v>
      </c>
      <c r="M72" s="78">
        <v>44257027.44</v>
      </c>
    </row>
    <row r="73" spans="1:13" ht="12.75">
      <c r="A73" s="19" t="s">
        <v>64</v>
      </c>
      <c r="B73" s="19" t="s">
        <v>59</v>
      </c>
      <c r="C73" s="79" t="s">
        <v>153</v>
      </c>
      <c r="D73" s="67">
        <v>36508</v>
      </c>
      <c r="E73" s="67">
        <v>36508</v>
      </c>
      <c r="F73" s="79">
        <v>41927</v>
      </c>
      <c r="G73" s="80">
        <v>19128</v>
      </c>
      <c r="H73" s="68" t="s">
        <v>65</v>
      </c>
      <c r="I73" s="66">
        <v>6</v>
      </c>
      <c r="J73" s="65">
        <v>1000</v>
      </c>
      <c r="K73" s="81">
        <v>2313.73</v>
      </c>
      <c r="L73" s="65" t="s">
        <v>24</v>
      </c>
      <c r="M73" s="78">
        <v>44257027.44</v>
      </c>
    </row>
    <row r="74" spans="1:13" ht="12.75">
      <c r="A74" s="19" t="s">
        <v>64</v>
      </c>
      <c r="B74" s="19" t="s">
        <v>59</v>
      </c>
      <c r="C74" s="79" t="s">
        <v>154</v>
      </c>
      <c r="D74" s="67">
        <v>36508</v>
      </c>
      <c r="E74" s="67">
        <v>36508</v>
      </c>
      <c r="F74" s="79">
        <v>41958</v>
      </c>
      <c r="G74" s="80">
        <v>19128</v>
      </c>
      <c r="H74" s="68" t="s">
        <v>65</v>
      </c>
      <c r="I74" s="66">
        <v>6</v>
      </c>
      <c r="J74" s="65">
        <v>1000</v>
      </c>
      <c r="K74" s="81">
        <v>2313.73</v>
      </c>
      <c r="L74" s="65" t="s">
        <v>24</v>
      </c>
      <c r="M74" s="78">
        <v>44257027.44</v>
      </c>
    </row>
    <row r="75" spans="1:13" ht="12.75">
      <c r="A75" s="19" t="s">
        <v>64</v>
      </c>
      <c r="B75" s="19" t="s">
        <v>59</v>
      </c>
      <c r="C75" s="79" t="s">
        <v>155</v>
      </c>
      <c r="D75" s="67">
        <v>36508</v>
      </c>
      <c r="E75" s="67">
        <v>36508</v>
      </c>
      <c r="F75" s="79">
        <v>41988</v>
      </c>
      <c r="G75" s="80">
        <v>19304</v>
      </c>
      <c r="H75" s="68" t="s">
        <v>65</v>
      </c>
      <c r="I75" s="66">
        <v>6</v>
      </c>
      <c r="J75" s="65">
        <v>1000</v>
      </c>
      <c r="K75" s="81">
        <v>2313.73</v>
      </c>
      <c r="L75" s="65" t="s">
        <v>24</v>
      </c>
      <c r="M75" s="78">
        <v>44664243.92</v>
      </c>
    </row>
    <row r="76" spans="1:13" ht="12.75">
      <c r="A76" s="84"/>
      <c r="B76" s="84"/>
      <c r="C76" s="85"/>
      <c r="D76" s="86"/>
      <c r="E76" s="86"/>
      <c r="F76" s="85"/>
      <c r="G76" s="91">
        <v>1848809</v>
      </c>
      <c r="H76" s="87"/>
      <c r="I76" s="88"/>
      <c r="J76" s="89"/>
      <c r="K76" s="90"/>
      <c r="L76" s="89"/>
      <c r="M76" s="92">
        <v>4277644847.570004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8.57421875" style="0" bestFit="1" customWidth="1"/>
    <col min="3" max="3" width="14.00390625" style="0" customWidth="1"/>
    <col min="4" max="4" width="13.57421875" style="0" bestFit="1" customWidth="1"/>
    <col min="5" max="5" width="12.8515625" style="0" customWidth="1"/>
    <col min="6" max="6" width="7.421875" style="0" bestFit="1" customWidth="1"/>
    <col min="7" max="7" width="16.421875" style="0" customWidth="1"/>
    <col min="8" max="8" width="12.7109375" style="0" bestFit="1" customWidth="1"/>
    <col min="9" max="9" width="14.57421875" style="0" bestFit="1" customWidth="1"/>
    <col min="10" max="10" width="16.57421875" style="0" bestFit="1" customWidth="1"/>
  </cols>
  <sheetData>
    <row r="1" spans="1:2" ht="15.75">
      <c r="A1" s="25" t="s">
        <v>214</v>
      </c>
      <c r="B1" s="98"/>
    </row>
    <row r="2" spans="1:2" ht="7.5" customHeight="1">
      <c r="A2" s="25"/>
      <c r="B2" s="98"/>
    </row>
    <row r="3" spans="1:2" s="261" customFormat="1" ht="12.75" thickBot="1">
      <c r="A3" s="17" t="str">
        <f>Capa!E12</f>
        <v>(MARÇO DE 2009)</v>
      </c>
      <c r="B3" s="17"/>
    </row>
    <row r="4" spans="1:10" ht="15" customHeight="1">
      <c r="A4" s="294" t="s">
        <v>182</v>
      </c>
      <c r="B4" s="296" t="s">
        <v>181</v>
      </c>
      <c r="C4" s="296" t="s">
        <v>196</v>
      </c>
      <c r="D4" s="296" t="s">
        <v>195</v>
      </c>
      <c r="E4" s="304" t="s">
        <v>194</v>
      </c>
      <c r="F4" s="300" t="s">
        <v>163</v>
      </c>
      <c r="G4" s="302" t="s">
        <v>200</v>
      </c>
      <c r="H4" s="298" t="s">
        <v>37</v>
      </c>
      <c r="I4" s="298" t="s">
        <v>216</v>
      </c>
      <c r="J4" s="296" t="s">
        <v>217</v>
      </c>
    </row>
    <row r="5" spans="1:10" ht="15" customHeight="1" thickBot="1">
      <c r="A5" s="295"/>
      <c r="B5" s="297" t="s">
        <v>180</v>
      </c>
      <c r="C5" s="297"/>
      <c r="D5" s="297"/>
      <c r="E5" s="305"/>
      <c r="F5" s="301"/>
      <c r="G5" s="303"/>
      <c r="H5" s="299"/>
      <c r="I5" s="299"/>
      <c r="J5" s="297"/>
    </row>
    <row r="6" spans="1:10" ht="14.25">
      <c r="A6" s="99" t="s">
        <v>183</v>
      </c>
      <c r="B6" s="100" t="s">
        <v>197</v>
      </c>
      <c r="C6" s="103">
        <v>39870</v>
      </c>
      <c r="D6" s="103">
        <v>39990</v>
      </c>
      <c r="E6" s="101" t="s">
        <v>165</v>
      </c>
      <c r="F6" s="102" t="s">
        <v>164</v>
      </c>
      <c r="G6" s="222">
        <v>40163</v>
      </c>
      <c r="H6" s="104">
        <v>26353</v>
      </c>
      <c r="I6" s="105">
        <v>3833.197873</v>
      </c>
      <c r="J6" s="106">
        <v>101016263.54</v>
      </c>
    </row>
    <row r="7" spans="1:10" ht="14.25">
      <c r="A7" s="99" t="s">
        <v>208</v>
      </c>
      <c r="B7" s="100" t="s">
        <v>209</v>
      </c>
      <c r="C7" s="103">
        <v>39888</v>
      </c>
      <c r="D7" s="103">
        <v>40025</v>
      </c>
      <c r="E7" s="101" t="s">
        <v>165</v>
      </c>
      <c r="F7" s="102" t="s">
        <v>164</v>
      </c>
      <c r="G7" s="222">
        <v>40135</v>
      </c>
      <c r="H7" s="104">
        <v>26205</v>
      </c>
      <c r="I7" s="105">
        <v>3833.56157336</v>
      </c>
      <c r="J7" s="106">
        <v>100458481.03</v>
      </c>
    </row>
    <row r="8" ht="12.75">
      <c r="A8" s="175" t="s">
        <v>215</v>
      </c>
    </row>
    <row r="9" ht="12.75">
      <c r="A9" s="175" t="s">
        <v>218</v>
      </c>
    </row>
  </sheetData>
  <mergeCells count="10">
    <mergeCell ref="A4:A5"/>
    <mergeCell ref="J4:J5"/>
    <mergeCell ref="H4:H5"/>
    <mergeCell ref="I4:I5"/>
    <mergeCell ref="C4:C5"/>
    <mergeCell ref="B4:B5"/>
    <mergeCell ref="F4:F5"/>
    <mergeCell ref="G4:G5"/>
    <mergeCell ref="E4:E5"/>
    <mergeCell ref="D4:D5"/>
  </mergeCells>
  <printOptions/>
  <pageMargins left="0.75" right="0.75" top="1" bottom="1" header="0.492125985" footer="0.49212598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2009-04-16T17:37:56Z</cp:lastPrinted>
  <dcterms:created xsi:type="dcterms:W3CDTF">2008-03-14T13:22:04Z</dcterms:created>
  <dcterms:modified xsi:type="dcterms:W3CDTF">2009-05-08T14:37:54Z</dcterms:modified>
  <cp:category/>
  <cp:version/>
  <cp:contentType/>
  <cp:contentStatus/>
</cp:coreProperties>
</file>